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70" windowWidth="9570" windowHeight="1185" activeTab="1"/>
  </bookViews>
  <sheets>
    <sheet name="EKPL" sheetId="1" r:id="rId1"/>
    <sheet name="EKBS" sheetId="2" r:id="rId2"/>
  </sheets>
  <definedNames>
    <definedName name="_xlnm.Print_Area" localSheetId="1">'EKBS'!$B$2:$G$46</definedName>
    <definedName name="_xlnm.Print_Area" localSheetId="0">'EKPL'!$B$1:$I$54</definedName>
  </definedNames>
  <calcPr fullCalcOnLoad="1"/>
</workbook>
</file>

<file path=xl/sharedStrings.xml><?xml version="1.0" encoding="utf-8"?>
<sst xmlns="http://schemas.openxmlformats.org/spreadsheetml/2006/main" count="160" uniqueCount="123">
  <si>
    <t>INDIVIDUAL QUARTER</t>
  </si>
  <si>
    <t>CUMULATIVE QUARTER</t>
  </si>
  <si>
    <t>CURRENT</t>
  </si>
  <si>
    <t>YEAR</t>
  </si>
  <si>
    <t>PRECEDING</t>
  </si>
  <si>
    <t>TO DATE</t>
  </si>
  <si>
    <t>PRECEDING YEAR</t>
  </si>
  <si>
    <t>CORRESPONDING</t>
  </si>
  <si>
    <t>PERIOD</t>
  </si>
  <si>
    <t>RM'000</t>
  </si>
  <si>
    <t>1.</t>
  </si>
  <si>
    <t>Turnover</t>
  </si>
  <si>
    <t>Investment income</t>
  </si>
  <si>
    <t>a.</t>
  </si>
  <si>
    <t>b.</t>
  </si>
  <si>
    <t>c.</t>
  </si>
  <si>
    <t>Other income including interest income</t>
  </si>
  <si>
    <t>2.</t>
  </si>
  <si>
    <t>Operating profit/(loss) before interest on</t>
  </si>
  <si>
    <t xml:space="preserve">borrowings, depreciation and </t>
  </si>
  <si>
    <t>amortisation, exceptional items,</t>
  </si>
  <si>
    <t>extraordinary items</t>
  </si>
  <si>
    <t>Interest on borrowings</t>
  </si>
  <si>
    <t>Depreciation and amortisation</t>
  </si>
  <si>
    <t>d.</t>
  </si>
  <si>
    <t>Exceptional items</t>
  </si>
  <si>
    <t>e.</t>
  </si>
  <si>
    <t>Operating profit/(loss) after interest on</t>
  </si>
  <si>
    <t>but before income tax, minority interests</t>
  </si>
  <si>
    <t>and extraordinary items</t>
  </si>
  <si>
    <t>f.</t>
  </si>
  <si>
    <t xml:space="preserve">Share in the results of associated </t>
  </si>
  <si>
    <t>companies</t>
  </si>
  <si>
    <t>g.</t>
  </si>
  <si>
    <t>Profit/(loss) before taxation, minority</t>
  </si>
  <si>
    <t>h.</t>
  </si>
  <si>
    <t>Taxation</t>
  </si>
  <si>
    <t>(ii)  Less minority interests</t>
  </si>
  <si>
    <t xml:space="preserve">      deducting minority interests</t>
  </si>
  <si>
    <t>interests and extraordinary items</t>
  </si>
  <si>
    <t>income tax, minority interests and</t>
  </si>
  <si>
    <t>j.</t>
  </si>
  <si>
    <t>Profit/(loss) after taxation attributable</t>
  </si>
  <si>
    <t>to members of the company</t>
  </si>
  <si>
    <t>3.</t>
  </si>
  <si>
    <t xml:space="preserve">      ordinary shares)</t>
  </si>
  <si>
    <t>(sen)</t>
  </si>
  <si>
    <t>QUARTER</t>
  </si>
  <si>
    <t xml:space="preserve">AS AT PRECEDING </t>
  </si>
  <si>
    <t>Fixed Assets</t>
  </si>
  <si>
    <t>Investment in Associated Companies</t>
  </si>
  <si>
    <t>4.</t>
  </si>
  <si>
    <t>Current Assets</t>
  </si>
  <si>
    <t>Stocks</t>
  </si>
  <si>
    <t>Trade Debtors</t>
  </si>
  <si>
    <t xml:space="preserve">Cash </t>
  </si>
  <si>
    <t>6.</t>
  </si>
  <si>
    <t>Current Liabilities</t>
  </si>
  <si>
    <t>Short Term Borrowings</t>
  </si>
  <si>
    <t>Trade Creditors</t>
  </si>
  <si>
    <t>Other Creditors</t>
  </si>
  <si>
    <t>Provision for Taxation</t>
  </si>
  <si>
    <t>7.</t>
  </si>
  <si>
    <t>Net Current Assets or Current Liabilities</t>
  </si>
  <si>
    <t>8.</t>
  </si>
  <si>
    <t>Shareholders' Funds</t>
  </si>
  <si>
    <t>Share Capital</t>
  </si>
  <si>
    <t>Reserves</t>
  </si>
  <si>
    <t xml:space="preserve">      Share Premium</t>
  </si>
  <si>
    <t xml:space="preserve">      Exchange Fluctuation Reserve</t>
  </si>
  <si>
    <t>9.</t>
  </si>
  <si>
    <t>Minority Interests</t>
  </si>
  <si>
    <t>10.</t>
  </si>
  <si>
    <t>11.</t>
  </si>
  <si>
    <t>12.</t>
  </si>
  <si>
    <t>Net tangible assets per share</t>
  </si>
  <si>
    <t>N/A</t>
  </si>
  <si>
    <t xml:space="preserve"> OF CURRENT </t>
  </si>
  <si>
    <t>AS AT END</t>
  </si>
  <si>
    <t>YEAR END</t>
  </si>
  <si>
    <t xml:space="preserve">FINANCIAL </t>
  </si>
  <si>
    <t>13.</t>
  </si>
  <si>
    <t>UNAUDITED CONSOLIDATED BALANCE SHEET</t>
  </si>
  <si>
    <t>Plantation Development Expenditure</t>
  </si>
  <si>
    <t>Hire Purchase Creditors</t>
  </si>
  <si>
    <t>Construction work-in-progress</t>
  </si>
  <si>
    <t>Long Term Development Asset</t>
  </si>
  <si>
    <t>Other Debtors</t>
  </si>
  <si>
    <t>Amount due to JV Partners</t>
  </si>
  <si>
    <t>Amount due from associated companies</t>
  </si>
  <si>
    <t>CONSOLIDATED INCOME STATEMENT</t>
  </si>
  <si>
    <t>EKRAN BERHAD</t>
  </si>
  <si>
    <t>(224747-K)</t>
  </si>
  <si>
    <t>Other investment</t>
  </si>
  <si>
    <t>(i)   Profit/(loss) after taxation, before</t>
  </si>
  <si>
    <t>30/06/99</t>
  </si>
  <si>
    <t>i.</t>
  </si>
  <si>
    <t>Loss per share based on 2(j) above after</t>
  </si>
  <si>
    <t>deducting any provision for preference</t>
  </si>
  <si>
    <t>dividends, if any :-</t>
  </si>
  <si>
    <t xml:space="preserve">      Accumulated losses</t>
  </si>
  <si>
    <t>Land Premium Payable</t>
  </si>
  <si>
    <t>30/6/2000</t>
  </si>
  <si>
    <t>4TH QUARTER</t>
  </si>
  <si>
    <t>30/6/1999</t>
  </si>
  <si>
    <t>AS AT 30 JUNE 2000</t>
  </si>
  <si>
    <t>30/6/00</t>
  </si>
  <si>
    <t>-</t>
  </si>
  <si>
    <t>UNAUDITED RESULTS FOR THE 4TH QUARTER ENDED 30 JUNE 2000</t>
  </si>
  <si>
    <t>Share capital as at :</t>
  </si>
  <si>
    <t>mths</t>
  </si>
  <si>
    <t>Average method</t>
  </si>
  <si>
    <t>Quarterly</t>
  </si>
  <si>
    <t>Year to date</t>
  </si>
  <si>
    <t>29-02-99</t>
  </si>
  <si>
    <t xml:space="preserve">      525,904,405 ordinary shares)</t>
  </si>
  <si>
    <t xml:space="preserve">(i)   Basic (4th quarter based on </t>
  </si>
  <si>
    <t xml:space="preserve">      524,734,083 ordinary shares)</t>
  </si>
  <si>
    <t xml:space="preserve">      514,341,443 ordinary shares)</t>
  </si>
  <si>
    <t xml:space="preserve">      Basic (as at 30/6/2000 based on </t>
  </si>
  <si>
    <t xml:space="preserve">      Basic (as at 30/6/1999 based on </t>
  </si>
  <si>
    <t>The Board of Directors of Ekran Berhad wishes to announce the unaudited results of the Group for the fourth quarter ended 30 June 2000.</t>
  </si>
  <si>
    <t>(ii)  Fully diluted (based on 566,393,572</t>
  </si>
</sst>
</file>

<file path=xl/styles.xml><?xml version="1.0" encoding="utf-8"?>
<styleSheet xmlns="http://schemas.openxmlformats.org/spreadsheetml/2006/main">
  <numFmts count="2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_(* #,##0_);_(* \(#,##0\);_(* &quot;-&quot;??_);_(@_)"/>
  </numFmts>
  <fonts count="10">
    <font>
      <sz val="10"/>
      <name val="Arial"/>
      <family val="0"/>
    </font>
    <font>
      <b/>
      <sz val="10"/>
      <name val="Book Antiqua"/>
      <family val="1"/>
    </font>
    <font>
      <sz val="10"/>
      <name val="Book Antiqua"/>
      <family val="1"/>
    </font>
    <font>
      <b/>
      <sz val="8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b/>
      <sz val="14"/>
      <name val="Book Antiqua"/>
      <family val="1"/>
    </font>
    <font>
      <b/>
      <sz val="7"/>
      <name val="Book Antiqua"/>
      <family val="1"/>
    </font>
    <font>
      <u val="single"/>
      <sz val="8"/>
      <name val="Book Antiqua"/>
      <family val="1"/>
    </font>
    <font>
      <sz val="7"/>
      <name val="Book Antiqua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179" fontId="4" fillId="0" borderId="1" xfId="15" applyNumberFormat="1" applyFont="1" applyBorder="1" applyAlignment="1">
      <alignment/>
    </xf>
    <xf numFmtId="179" fontId="4" fillId="0" borderId="1" xfId="15" applyNumberFormat="1" applyFont="1" applyBorder="1" applyAlignment="1">
      <alignment horizontal="center"/>
    </xf>
    <xf numFmtId="179" fontId="4" fillId="0" borderId="2" xfId="15" applyNumberFormat="1" applyFont="1" applyBorder="1" applyAlignment="1">
      <alignment/>
    </xf>
    <xf numFmtId="179" fontId="4" fillId="0" borderId="0" xfId="15" applyNumberFormat="1" applyFont="1" applyBorder="1" applyAlignment="1">
      <alignment/>
    </xf>
    <xf numFmtId="179" fontId="4" fillId="0" borderId="0" xfId="15" applyNumberFormat="1" applyFont="1" applyBorder="1" applyAlignment="1">
      <alignment horizontal="center"/>
    </xf>
    <xf numFmtId="179" fontId="4" fillId="0" borderId="0" xfId="15" applyNumberFormat="1" applyFont="1" applyAlignment="1">
      <alignment/>
    </xf>
    <xf numFmtId="179" fontId="4" fillId="0" borderId="0" xfId="15" applyNumberFormat="1" applyFont="1" applyAlignment="1">
      <alignment horizontal="center"/>
    </xf>
    <xf numFmtId="179" fontId="4" fillId="0" borderId="3" xfId="15" applyNumberFormat="1" applyFont="1" applyBorder="1" applyAlignment="1">
      <alignment/>
    </xf>
    <xf numFmtId="179" fontId="4" fillId="0" borderId="3" xfId="15" applyNumberFormat="1" applyFont="1" applyBorder="1" applyAlignment="1">
      <alignment horizontal="center"/>
    </xf>
    <xf numFmtId="43" fontId="4" fillId="0" borderId="0" xfId="15" applyNumberFormat="1" applyFont="1" applyAlignment="1">
      <alignment/>
    </xf>
    <xf numFmtId="179" fontId="3" fillId="0" borderId="4" xfId="15" applyNumberFormat="1" applyFont="1" applyBorder="1" applyAlignment="1">
      <alignment horizontal="center"/>
    </xf>
    <xf numFmtId="179" fontId="2" fillId="0" borderId="0" xfId="15" applyNumberFormat="1" applyFont="1" applyAlignment="1">
      <alignment/>
    </xf>
    <xf numFmtId="179" fontId="3" fillId="0" borderId="5" xfId="15" applyNumberFormat="1" applyFont="1" applyBorder="1" applyAlignment="1">
      <alignment horizontal="center"/>
    </xf>
    <xf numFmtId="179" fontId="3" fillId="0" borderId="6" xfId="15" applyNumberFormat="1" applyFont="1" applyBorder="1" applyAlignment="1">
      <alignment horizontal="center"/>
    </xf>
    <xf numFmtId="179" fontId="4" fillId="0" borderId="7" xfId="15" applyNumberFormat="1" applyFont="1" applyBorder="1" applyAlignment="1">
      <alignment/>
    </xf>
    <xf numFmtId="179" fontId="4" fillId="0" borderId="4" xfId="15" applyNumberFormat="1" applyFont="1" applyBorder="1" applyAlignment="1">
      <alignment/>
    </xf>
    <xf numFmtId="179" fontId="4" fillId="0" borderId="8" xfId="15" applyNumberFormat="1" applyFont="1" applyBorder="1" applyAlignment="1">
      <alignment/>
    </xf>
    <xf numFmtId="179" fontId="4" fillId="0" borderId="5" xfId="15" applyNumberFormat="1" applyFont="1" applyBorder="1" applyAlignment="1">
      <alignment/>
    </xf>
    <xf numFmtId="179" fontId="4" fillId="0" borderId="9" xfId="15" applyNumberFormat="1" applyFont="1" applyBorder="1" applyAlignment="1">
      <alignment/>
    </xf>
    <xf numFmtId="179" fontId="4" fillId="0" borderId="10" xfId="15" applyNumberFormat="1" applyFont="1" applyBorder="1" applyAlignment="1">
      <alignment/>
    </xf>
    <xf numFmtId="179" fontId="4" fillId="0" borderId="11" xfId="15" applyNumberFormat="1" applyFont="1" applyBorder="1" applyAlignment="1">
      <alignment/>
    </xf>
    <xf numFmtId="179" fontId="4" fillId="0" borderId="12" xfId="15" applyNumberFormat="1" applyFont="1" applyBorder="1" applyAlignment="1">
      <alignment/>
    </xf>
    <xf numFmtId="178" fontId="4" fillId="0" borderId="0" xfId="15" applyNumberFormat="1" applyFont="1" applyAlignment="1">
      <alignment/>
    </xf>
    <xf numFmtId="179" fontId="3" fillId="0" borderId="5" xfId="15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9" fontId="5" fillId="0" borderId="0" xfId="15" applyNumberFormat="1" applyFont="1" applyAlignment="1">
      <alignment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 quotePrefix="1">
      <alignment horizontal="center"/>
    </xf>
    <xf numFmtId="0" fontId="7" fillId="0" borderId="0" xfId="0" applyFont="1" applyAlignment="1">
      <alignment horizontal="center"/>
    </xf>
    <xf numFmtId="179" fontId="4" fillId="0" borderId="2" xfId="15" applyNumberFormat="1" applyFont="1" applyBorder="1" applyAlignment="1" quotePrefix="1">
      <alignment horizontal="center"/>
    </xf>
    <xf numFmtId="43" fontId="4" fillId="0" borderId="0" xfId="15" applyFont="1" applyAlignment="1">
      <alignment/>
    </xf>
    <xf numFmtId="14" fontId="5" fillId="0" borderId="0" xfId="0" applyNumberFormat="1" applyFont="1" applyAlignment="1">
      <alignment horizontal="left"/>
    </xf>
    <xf numFmtId="43" fontId="5" fillId="0" borderId="0" xfId="15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179" fontId="5" fillId="0" borderId="12" xfId="15" applyNumberFormat="1" applyFont="1" applyBorder="1" applyAlignment="1">
      <alignment/>
    </xf>
    <xf numFmtId="179" fontId="9" fillId="0" borderId="0" xfId="15" applyNumberFormat="1" applyFont="1" applyAlignment="1">
      <alignment/>
    </xf>
    <xf numFmtId="179" fontId="9" fillId="0" borderId="0" xfId="15" applyNumberFormat="1" applyFont="1" applyAlignment="1">
      <alignment horizontal="center"/>
    </xf>
    <xf numFmtId="179" fontId="9" fillId="0" borderId="12" xfId="15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5"/>
  <sheetViews>
    <sheetView workbookViewId="0" topLeftCell="C24">
      <selection activeCell="H37" sqref="H37"/>
    </sheetView>
  </sheetViews>
  <sheetFormatPr defaultColWidth="9.140625" defaultRowHeight="12.75"/>
  <cols>
    <col min="1" max="1" width="9.140625" style="2" customWidth="1"/>
    <col min="2" max="3" width="2.00390625" style="2" customWidth="1"/>
    <col min="4" max="4" width="32.00390625" style="2" customWidth="1"/>
    <col min="5" max="5" width="4.421875" style="2" customWidth="1"/>
    <col min="6" max="7" width="13.00390625" style="2" bestFit="1" customWidth="1"/>
    <col min="8" max="8" width="9.57421875" style="2" customWidth="1"/>
    <col min="9" max="9" width="15.28125" style="2" customWidth="1"/>
    <col min="10" max="10" width="9.140625" style="2" customWidth="1"/>
    <col min="11" max="11" width="10.00390625" style="2" bestFit="1" customWidth="1"/>
    <col min="12" max="16384" width="9.140625" style="2" customWidth="1"/>
  </cols>
  <sheetData>
    <row r="1" spans="2:9" ht="18.75">
      <c r="B1" s="51" t="s">
        <v>91</v>
      </c>
      <c r="C1" s="51"/>
      <c r="D1" s="51"/>
      <c r="E1" s="51"/>
      <c r="F1" s="51"/>
      <c r="G1" s="51"/>
      <c r="H1" s="51"/>
      <c r="I1" s="51"/>
    </row>
    <row r="2" spans="2:9" ht="14.25">
      <c r="B2" s="52" t="s">
        <v>92</v>
      </c>
      <c r="C2" s="52"/>
      <c r="D2" s="52"/>
      <c r="E2" s="52"/>
      <c r="F2" s="52"/>
      <c r="G2" s="52"/>
      <c r="H2" s="52"/>
      <c r="I2" s="52"/>
    </row>
    <row r="3" ht="15">
      <c r="B3" s="1"/>
    </row>
    <row r="4" spans="2:9" ht="15">
      <c r="B4" s="50" t="s">
        <v>108</v>
      </c>
      <c r="C4" s="50"/>
      <c r="D4" s="50"/>
      <c r="E4" s="50"/>
      <c r="F4" s="50"/>
      <c r="G4" s="50"/>
      <c r="H4" s="50"/>
      <c r="I4" s="50"/>
    </row>
    <row r="5" ht="15">
      <c r="B5" s="1"/>
    </row>
    <row r="6" ht="12.75" customHeight="1">
      <c r="B6" s="31" t="s">
        <v>121</v>
      </c>
    </row>
    <row r="7" ht="12.75" customHeight="1">
      <c r="B7" s="31"/>
    </row>
    <row r="8" ht="15">
      <c r="B8" s="1" t="s">
        <v>90</v>
      </c>
    </row>
    <row r="9" spans="6:9" s="35" customFormat="1" ht="9">
      <c r="F9" s="49" t="s">
        <v>0</v>
      </c>
      <c r="G9" s="49"/>
      <c r="H9" s="49" t="s">
        <v>1</v>
      </c>
      <c r="I9" s="49"/>
    </row>
    <row r="10" spans="6:9" s="35" customFormat="1" ht="9">
      <c r="F10" s="35" t="s">
        <v>2</v>
      </c>
      <c r="G10" s="35" t="s">
        <v>4</v>
      </c>
      <c r="H10" s="35" t="s">
        <v>2</v>
      </c>
      <c r="I10" s="35" t="s">
        <v>6</v>
      </c>
    </row>
    <row r="11" spans="6:9" s="35" customFormat="1" ht="9">
      <c r="F11" s="35" t="s">
        <v>3</v>
      </c>
      <c r="G11" s="35" t="s">
        <v>3</v>
      </c>
      <c r="H11" s="35" t="s">
        <v>3</v>
      </c>
      <c r="I11" s="35" t="s">
        <v>7</v>
      </c>
    </row>
    <row r="12" spans="6:9" s="35" customFormat="1" ht="9">
      <c r="F12" s="35" t="s">
        <v>103</v>
      </c>
      <c r="G12" s="35" t="s">
        <v>103</v>
      </c>
      <c r="H12" s="35" t="s">
        <v>5</v>
      </c>
      <c r="I12" s="35" t="s">
        <v>8</v>
      </c>
    </row>
    <row r="13" spans="6:9" s="3" customFormat="1" ht="13.5">
      <c r="F13" s="34" t="s">
        <v>102</v>
      </c>
      <c r="G13" s="34" t="s">
        <v>104</v>
      </c>
      <c r="H13" s="34" t="s">
        <v>102</v>
      </c>
      <c r="I13" s="34" t="s">
        <v>104</v>
      </c>
    </row>
    <row r="14" spans="6:9" ht="14.25">
      <c r="F14" s="3" t="s">
        <v>9</v>
      </c>
      <c r="G14" s="3" t="s">
        <v>9</v>
      </c>
      <c r="H14" s="3" t="s">
        <v>9</v>
      </c>
      <c r="I14" s="3" t="s">
        <v>9</v>
      </c>
    </row>
    <row r="16" spans="2:9" ht="14.25" thickBot="1">
      <c r="B16" s="4" t="s">
        <v>10</v>
      </c>
      <c r="C16" s="5" t="s">
        <v>13</v>
      </c>
      <c r="D16" s="5" t="s">
        <v>11</v>
      </c>
      <c r="E16" s="5"/>
      <c r="F16" s="6">
        <v>2187</v>
      </c>
      <c r="G16" s="7" t="s">
        <v>76</v>
      </c>
      <c r="H16" s="6">
        <v>55005</v>
      </c>
      <c r="I16" s="7">
        <v>43779</v>
      </c>
    </row>
    <row r="17" spans="2:9" ht="15" thickBot="1" thickTop="1">
      <c r="B17" s="5"/>
      <c r="C17" s="5" t="s">
        <v>14</v>
      </c>
      <c r="D17" s="5" t="s">
        <v>12</v>
      </c>
      <c r="E17" s="5"/>
      <c r="F17" s="8">
        <v>0</v>
      </c>
      <c r="G17" s="7" t="s">
        <v>76</v>
      </c>
      <c r="H17" s="8">
        <f>+F17</f>
        <v>0</v>
      </c>
      <c r="I17" s="36" t="s">
        <v>107</v>
      </c>
    </row>
    <row r="18" spans="2:9" ht="15" thickBot="1" thickTop="1">
      <c r="B18" s="5"/>
      <c r="C18" s="5" t="s">
        <v>15</v>
      </c>
      <c r="D18" s="5" t="s">
        <v>16</v>
      </c>
      <c r="E18" s="5"/>
      <c r="F18" s="6">
        <f>230+87+76</f>
        <v>393</v>
      </c>
      <c r="G18" s="7" t="s">
        <v>76</v>
      </c>
      <c r="H18" s="6">
        <v>4545</v>
      </c>
      <c r="I18" s="7">
        <v>6407</v>
      </c>
    </row>
    <row r="19" spans="2:9" ht="14.25" thickTop="1">
      <c r="B19" s="5"/>
      <c r="C19" s="5"/>
      <c r="D19" s="5"/>
      <c r="E19" s="5"/>
      <c r="F19" s="9"/>
      <c r="G19" s="10"/>
      <c r="H19" s="9"/>
      <c r="I19" s="10"/>
    </row>
    <row r="20" spans="2:9" ht="13.5">
      <c r="B20" s="4" t="s">
        <v>17</v>
      </c>
      <c r="C20" s="5" t="s">
        <v>13</v>
      </c>
      <c r="D20" s="5" t="s">
        <v>18</v>
      </c>
      <c r="E20" s="5"/>
      <c r="F20" s="11">
        <f>-118291-F26-F25-F27</f>
        <v>-75085</v>
      </c>
      <c r="G20" s="12" t="s">
        <v>76</v>
      </c>
      <c r="H20" s="11">
        <f>-141647-H26-H25-H27</f>
        <v>-74962</v>
      </c>
      <c r="I20" s="12">
        <v>-105916</v>
      </c>
    </row>
    <row r="21" spans="2:9" ht="13.5">
      <c r="B21" s="5"/>
      <c r="C21" s="5"/>
      <c r="D21" s="5" t="s">
        <v>19</v>
      </c>
      <c r="E21" s="5"/>
      <c r="F21" s="11"/>
      <c r="G21" s="11"/>
      <c r="H21" s="11"/>
      <c r="I21" s="11"/>
    </row>
    <row r="22" spans="2:9" ht="13.5">
      <c r="B22" s="5"/>
      <c r="C22" s="5"/>
      <c r="D22" s="5" t="s">
        <v>20</v>
      </c>
      <c r="E22" s="5"/>
      <c r="F22" s="11"/>
      <c r="G22" s="11"/>
      <c r="H22" s="11"/>
      <c r="I22" s="11"/>
    </row>
    <row r="23" spans="2:9" ht="13.5">
      <c r="B23" s="5"/>
      <c r="C23" s="5"/>
      <c r="D23" s="5" t="s">
        <v>40</v>
      </c>
      <c r="E23" s="5"/>
      <c r="F23" s="11"/>
      <c r="G23" s="11"/>
      <c r="H23" s="11"/>
      <c r="I23" s="11"/>
    </row>
    <row r="24" spans="2:9" ht="13.5">
      <c r="B24" s="5"/>
      <c r="C24" s="5"/>
      <c r="D24" s="5" t="s">
        <v>21</v>
      </c>
      <c r="E24" s="5"/>
      <c r="F24" s="11"/>
      <c r="G24" s="11"/>
      <c r="H24" s="11"/>
      <c r="I24" s="11"/>
    </row>
    <row r="25" spans="2:9" ht="13.5">
      <c r="B25" s="5"/>
      <c r="C25" s="5" t="s">
        <v>14</v>
      </c>
      <c r="D25" s="5" t="s">
        <v>22</v>
      </c>
      <c r="E25" s="5"/>
      <c r="F25" s="11">
        <v>-16750</v>
      </c>
      <c r="G25" s="12" t="s">
        <v>76</v>
      </c>
      <c r="H25" s="11">
        <v>-31367</v>
      </c>
      <c r="I25" s="12">
        <v>-31678</v>
      </c>
    </row>
    <row r="26" spans="2:9" ht="13.5">
      <c r="B26" s="5"/>
      <c r="C26" s="5" t="s">
        <v>15</v>
      </c>
      <c r="D26" s="5" t="s">
        <v>23</v>
      </c>
      <c r="E26" s="5"/>
      <c r="F26" s="11">
        <v>-1341</v>
      </c>
      <c r="G26" s="12" t="s">
        <v>76</v>
      </c>
      <c r="H26" s="11">
        <v>-10203</v>
      </c>
      <c r="I26" s="12">
        <v>-12531</v>
      </c>
    </row>
    <row r="27" spans="2:9" ht="13.5">
      <c r="B27" s="5"/>
      <c r="C27" s="5" t="s">
        <v>24</v>
      </c>
      <c r="D27" s="5" t="s">
        <v>25</v>
      </c>
      <c r="E27" s="5"/>
      <c r="F27" s="11">
        <v>-25115</v>
      </c>
      <c r="G27" s="12" t="s">
        <v>76</v>
      </c>
      <c r="H27" s="11">
        <v>-25115</v>
      </c>
      <c r="I27" s="12">
        <v>311562</v>
      </c>
    </row>
    <row r="28" spans="2:9" ht="13.5">
      <c r="B28" s="5"/>
      <c r="C28" s="5" t="s">
        <v>26</v>
      </c>
      <c r="D28" s="5" t="s">
        <v>27</v>
      </c>
      <c r="E28" s="5"/>
      <c r="F28" s="11">
        <f>SUM(F20:F27)</f>
        <v>-118291</v>
      </c>
      <c r="G28" s="12" t="s">
        <v>76</v>
      </c>
      <c r="H28" s="11">
        <f>SUM(H20:H27)</f>
        <v>-141647</v>
      </c>
      <c r="I28" s="11">
        <f>SUM(I20:I27)</f>
        <v>161437</v>
      </c>
    </row>
    <row r="29" spans="2:9" ht="13.5">
      <c r="B29" s="5"/>
      <c r="C29" s="5"/>
      <c r="D29" s="5" t="s">
        <v>19</v>
      </c>
      <c r="E29" s="5"/>
      <c r="F29" s="11"/>
      <c r="G29" s="11"/>
      <c r="H29" s="11"/>
      <c r="I29" s="11"/>
    </row>
    <row r="30" spans="2:9" ht="13.5">
      <c r="B30" s="5"/>
      <c r="C30" s="5"/>
      <c r="D30" s="5" t="s">
        <v>20</v>
      </c>
      <c r="E30" s="5"/>
      <c r="F30" s="11"/>
      <c r="G30" s="11"/>
      <c r="H30" s="11"/>
      <c r="I30" s="11"/>
    </row>
    <row r="31" spans="2:9" ht="13.5">
      <c r="B31" s="5"/>
      <c r="C31" s="5"/>
      <c r="D31" s="5" t="s">
        <v>28</v>
      </c>
      <c r="E31" s="5"/>
      <c r="F31" s="11"/>
      <c r="G31" s="11"/>
      <c r="H31" s="11"/>
      <c r="I31" s="11"/>
    </row>
    <row r="32" spans="2:9" ht="13.5">
      <c r="B32" s="5"/>
      <c r="C32" s="5"/>
      <c r="D32" s="5" t="s">
        <v>29</v>
      </c>
      <c r="E32" s="5"/>
      <c r="F32" s="11"/>
      <c r="G32" s="11"/>
      <c r="H32" s="11"/>
      <c r="I32" s="11"/>
    </row>
    <row r="33" spans="2:9" ht="13.5">
      <c r="B33" s="5"/>
      <c r="C33" s="5" t="s">
        <v>30</v>
      </c>
      <c r="D33" s="5" t="s">
        <v>31</v>
      </c>
      <c r="E33" s="5"/>
      <c r="F33" s="11">
        <v>279</v>
      </c>
      <c r="G33" s="12" t="s">
        <v>76</v>
      </c>
      <c r="H33" s="11">
        <v>-16269</v>
      </c>
      <c r="I33" s="12">
        <v>-18912</v>
      </c>
    </row>
    <row r="34" spans="2:9" ht="13.5">
      <c r="B34" s="5"/>
      <c r="C34" s="5"/>
      <c r="D34" s="5" t="s">
        <v>32</v>
      </c>
      <c r="E34" s="5"/>
      <c r="F34" s="13"/>
      <c r="G34" s="13"/>
      <c r="H34" s="13"/>
      <c r="I34" s="13"/>
    </row>
    <row r="35" spans="2:9" ht="13.5">
      <c r="B35" s="5"/>
      <c r="C35" s="5" t="s">
        <v>33</v>
      </c>
      <c r="D35" s="5" t="s">
        <v>34</v>
      </c>
      <c r="E35" s="5"/>
      <c r="F35" s="11">
        <f>SUM(F28:F34)</f>
        <v>-118012</v>
      </c>
      <c r="G35" s="12" t="s">
        <v>76</v>
      </c>
      <c r="H35" s="11">
        <f>SUM(H28:H34)</f>
        <v>-157916</v>
      </c>
      <c r="I35" s="11">
        <f>SUM(I28:I34)</f>
        <v>142525</v>
      </c>
    </row>
    <row r="36" spans="2:9" ht="13.5">
      <c r="B36" s="5"/>
      <c r="C36" s="5"/>
      <c r="D36" s="5" t="s">
        <v>39</v>
      </c>
      <c r="E36" s="5"/>
      <c r="F36" s="11"/>
      <c r="G36" s="11"/>
      <c r="H36" s="11"/>
      <c r="I36" s="11"/>
    </row>
    <row r="37" spans="2:9" ht="13.5">
      <c r="B37" s="5"/>
      <c r="C37" s="5" t="s">
        <v>35</v>
      </c>
      <c r="D37" s="5" t="s">
        <v>36</v>
      </c>
      <c r="E37" s="5"/>
      <c r="F37" s="13">
        <v>0</v>
      </c>
      <c r="G37" s="14" t="s">
        <v>76</v>
      </c>
      <c r="H37" s="13">
        <v>-187</v>
      </c>
      <c r="I37" s="14">
        <v>-223</v>
      </c>
    </row>
    <row r="38" spans="2:9" ht="13.5">
      <c r="B38" s="5"/>
      <c r="C38" s="33" t="s">
        <v>96</v>
      </c>
      <c r="D38" s="4" t="s">
        <v>94</v>
      </c>
      <c r="E38" s="5"/>
      <c r="F38" s="11">
        <f>SUM(F35:F37)</f>
        <v>-118012</v>
      </c>
      <c r="G38" s="12" t="s">
        <v>76</v>
      </c>
      <c r="H38" s="11">
        <f>SUM(H35:H37)</f>
        <v>-158103</v>
      </c>
      <c r="I38" s="11">
        <f>SUM(I35:I37)</f>
        <v>142302</v>
      </c>
    </row>
    <row r="39" spans="2:9" ht="13.5">
      <c r="B39" s="5"/>
      <c r="C39" s="5"/>
      <c r="D39" s="5" t="s">
        <v>38</v>
      </c>
      <c r="E39" s="5"/>
      <c r="F39" s="11"/>
      <c r="G39" s="11"/>
      <c r="H39" s="11"/>
      <c r="I39" s="11"/>
    </row>
    <row r="40" spans="2:9" ht="13.5">
      <c r="B40" s="5"/>
      <c r="C40" s="5"/>
      <c r="D40" s="5" t="s">
        <v>37</v>
      </c>
      <c r="E40" s="5"/>
      <c r="F40" s="13">
        <v>0</v>
      </c>
      <c r="G40" s="14" t="s">
        <v>76</v>
      </c>
      <c r="H40" s="13">
        <v>0</v>
      </c>
      <c r="I40" s="13">
        <v>0</v>
      </c>
    </row>
    <row r="41" spans="2:9" ht="13.5">
      <c r="B41" s="5"/>
      <c r="C41" s="5" t="s">
        <v>41</v>
      </c>
      <c r="D41" s="5" t="s">
        <v>42</v>
      </c>
      <c r="E41" s="5"/>
      <c r="F41" s="11">
        <f>SUM(F38:F40)</f>
        <v>-118012</v>
      </c>
      <c r="G41" s="12" t="s">
        <v>76</v>
      </c>
      <c r="H41" s="11">
        <f>SUM(H38:H40)</f>
        <v>-158103</v>
      </c>
      <c r="I41" s="11">
        <f>SUM(I38:I40)</f>
        <v>142302</v>
      </c>
    </row>
    <row r="42" spans="2:9" ht="13.5">
      <c r="B42" s="5"/>
      <c r="C42" s="5"/>
      <c r="D42" s="5" t="s">
        <v>43</v>
      </c>
      <c r="E42" s="5"/>
      <c r="F42" s="11"/>
      <c r="G42" s="11"/>
      <c r="H42" s="11"/>
      <c r="I42" s="12"/>
    </row>
    <row r="43" spans="2:9" ht="13.5">
      <c r="B43" s="5"/>
      <c r="C43" s="5"/>
      <c r="D43" s="5"/>
      <c r="E43" s="5"/>
      <c r="F43" s="11"/>
      <c r="G43" s="11"/>
      <c r="H43" s="11"/>
      <c r="I43" s="12"/>
    </row>
    <row r="44" spans="2:9" ht="13.5">
      <c r="B44" s="4" t="s">
        <v>44</v>
      </c>
      <c r="C44" s="5" t="s">
        <v>13</v>
      </c>
      <c r="D44" s="5" t="s">
        <v>97</v>
      </c>
      <c r="E44" s="5"/>
      <c r="F44" s="15"/>
      <c r="G44" s="12"/>
      <c r="H44" s="15"/>
      <c r="I44" s="12"/>
    </row>
    <row r="45" spans="2:9" ht="13.5">
      <c r="B45" s="5"/>
      <c r="C45" s="5"/>
      <c r="D45" s="5" t="s">
        <v>98</v>
      </c>
      <c r="E45" s="5"/>
      <c r="F45" s="11"/>
      <c r="G45" s="11"/>
      <c r="H45" s="11"/>
      <c r="I45" s="11"/>
    </row>
    <row r="46" spans="2:9" ht="13.5">
      <c r="B46" s="5"/>
      <c r="C46" s="5"/>
      <c r="D46" s="5" t="s">
        <v>99</v>
      </c>
      <c r="E46" s="5"/>
      <c r="F46" s="11"/>
      <c r="G46" s="11"/>
      <c r="H46" s="11"/>
      <c r="I46" s="11"/>
    </row>
    <row r="47" spans="2:9" ht="13.5">
      <c r="B47" s="5"/>
      <c r="C47" s="5"/>
      <c r="D47" s="5" t="s">
        <v>116</v>
      </c>
      <c r="E47" s="12" t="s">
        <v>46</v>
      </c>
      <c r="F47" s="15">
        <f>(F41*1000)/G71*100</f>
        <v>-22.439819661673948</v>
      </c>
      <c r="G47" s="12" t="s">
        <v>76</v>
      </c>
      <c r="H47" s="15"/>
      <c r="I47" s="15"/>
    </row>
    <row r="48" spans="2:9" ht="13.5">
      <c r="B48" s="5"/>
      <c r="C48" s="5"/>
      <c r="D48" s="5" t="s">
        <v>115</v>
      </c>
      <c r="E48" s="12"/>
      <c r="F48" s="11"/>
      <c r="G48" s="11"/>
      <c r="H48" s="11"/>
      <c r="I48" s="11"/>
    </row>
    <row r="49" spans="2:9" ht="13.5">
      <c r="B49" s="5"/>
      <c r="C49" s="5"/>
      <c r="D49" s="5" t="s">
        <v>119</v>
      </c>
      <c r="E49" s="12"/>
      <c r="F49" s="11"/>
      <c r="G49" s="11"/>
      <c r="H49" s="15">
        <f>(H41*1000)/H71*100</f>
        <v>-30.130118295731183</v>
      </c>
      <c r="I49" s="11"/>
    </row>
    <row r="50" spans="2:9" ht="13.5">
      <c r="B50" s="5"/>
      <c r="C50" s="5"/>
      <c r="D50" s="5" t="s">
        <v>117</v>
      </c>
      <c r="E50" s="12"/>
      <c r="F50" s="11"/>
      <c r="G50" s="11"/>
      <c r="H50" s="11"/>
      <c r="I50" s="11"/>
    </row>
    <row r="51" spans="2:9" ht="13.5">
      <c r="B51" s="5"/>
      <c r="C51" s="5"/>
      <c r="D51" s="5" t="s">
        <v>120</v>
      </c>
      <c r="E51" s="12"/>
      <c r="F51" s="11"/>
      <c r="G51" s="11"/>
      <c r="H51" s="11"/>
      <c r="I51" s="15">
        <f>(I41*1000)/H85*100</f>
        <v>27.666835323528517</v>
      </c>
    </row>
    <row r="52" spans="2:9" ht="13.5">
      <c r="B52" s="5"/>
      <c r="C52" s="5"/>
      <c r="D52" s="5" t="s">
        <v>118</v>
      </c>
      <c r="E52" s="12"/>
      <c r="F52" s="11"/>
      <c r="G52" s="11"/>
      <c r="H52" s="11"/>
      <c r="I52" s="11"/>
    </row>
    <row r="53" spans="2:9" ht="13.5">
      <c r="B53" s="5"/>
      <c r="C53" s="5"/>
      <c r="D53" s="5" t="s">
        <v>122</v>
      </c>
      <c r="E53" s="12" t="s">
        <v>46</v>
      </c>
      <c r="F53" s="37">
        <f>(F41*1000)/(514286572+52221000)*100</f>
        <v>-20.83149561150085</v>
      </c>
      <c r="G53" s="12" t="s">
        <v>76</v>
      </c>
      <c r="H53" s="37">
        <f>(H41*1000)/(514286572+52221000)*100</f>
        <v>-27.90836483294172</v>
      </c>
      <c r="I53" s="37">
        <f>(I41*1000)/(514286572+52221000)*100</f>
        <v>25.11916998701652</v>
      </c>
    </row>
    <row r="54" spans="2:9" ht="13.5">
      <c r="B54" s="5"/>
      <c r="C54" s="5"/>
      <c r="D54" s="5" t="s">
        <v>45</v>
      </c>
      <c r="E54" s="5"/>
      <c r="F54" s="11"/>
      <c r="G54" s="11"/>
      <c r="H54" s="11"/>
      <c r="I54" s="11"/>
    </row>
    <row r="55" spans="2:9" ht="13.5">
      <c r="B55" s="5"/>
      <c r="C55" s="5"/>
      <c r="D55" s="5"/>
      <c r="E55" s="5"/>
      <c r="F55" s="11"/>
      <c r="G55" s="11"/>
      <c r="H55" s="11"/>
      <c r="I55" s="11"/>
    </row>
    <row r="56" spans="2:9" ht="13.5">
      <c r="B56" s="5"/>
      <c r="C56" s="5"/>
      <c r="D56" s="5"/>
      <c r="E56" s="5"/>
      <c r="F56" s="5"/>
      <c r="G56" s="5"/>
      <c r="H56" s="5"/>
      <c r="I56" s="5"/>
    </row>
    <row r="57" spans="4:9" s="31" customFormat="1" ht="11.25">
      <c r="D57" s="41" t="s">
        <v>111</v>
      </c>
      <c r="G57" s="43" t="s">
        <v>112</v>
      </c>
      <c r="H57" s="43" t="s">
        <v>113</v>
      </c>
      <c r="I57" s="43"/>
    </row>
    <row r="58" spans="4:8" s="31" customFormat="1" ht="11.25">
      <c r="D58" s="31" t="s">
        <v>109</v>
      </c>
      <c r="E58" s="41" t="s">
        <v>110</v>
      </c>
      <c r="G58" s="43"/>
      <c r="H58" s="43"/>
    </row>
    <row r="59" spans="4:8" s="31" customFormat="1" ht="11.25">
      <c r="D59" s="38">
        <v>36372</v>
      </c>
      <c r="E59" s="42">
        <v>12</v>
      </c>
      <c r="F59" s="46">
        <v>524164610</v>
      </c>
      <c r="G59" s="47"/>
      <c r="H59" s="47">
        <f>+F59*E59/$E$71</f>
        <v>80640709.23076923</v>
      </c>
    </row>
    <row r="60" spans="4:8" s="31" customFormat="1" ht="11.25">
      <c r="D60" s="38">
        <v>36403</v>
      </c>
      <c r="E60" s="42">
        <v>11</v>
      </c>
      <c r="F60" s="46">
        <v>524281579</v>
      </c>
      <c r="G60" s="47"/>
      <c r="H60" s="47">
        <f>+F60*E60/$E$71</f>
        <v>73937145.75641026</v>
      </c>
    </row>
    <row r="61" spans="4:8" s="31" customFormat="1" ht="11.25">
      <c r="D61" s="38">
        <v>36433</v>
      </c>
      <c r="E61" s="42">
        <v>10</v>
      </c>
      <c r="F61" s="46">
        <v>524296579</v>
      </c>
      <c r="G61" s="47"/>
      <c r="H61" s="47">
        <f>+F61*E61/$E$71</f>
        <v>67217510.12820514</v>
      </c>
    </row>
    <row r="62" spans="4:8" s="31" customFormat="1" ht="11.25">
      <c r="D62" s="38">
        <v>36464</v>
      </c>
      <c r="E62" s="42">
        <v>9</v>
      </c>
      <c r="F62" s="46">
        <v>524518579</v>
      </c>
      <c r="G62" s="47"/>
      <c r="H62" s="47">
        <f aca="true" t="shared" si="0" ref="H62:H70">+F62*E62/$E$71</f>
        <v>60521374.5</v>
      </c>
    </row>
    <row r="63" spans="4:8" s="31" customFormat="1" ht="11.25">
      <c r="D63" s="38">
        <v>36494</v>
      </c>
      <c r="E63" s="42">
        <v>8</v>
      </c>
      <c r="F63" s="46">
        <v>524728579</v>
      </c>
      <c r="G63" s="47"/>
      <c r="H63" s="47">
        <f t="shared" si="0"/>
        <v>53818315.79487179</v>
      </c>
    </row>
    <row r="64" spans="4:8" s="31" customFormat="1" ht="11.25">
      <c r="D64" s="38">
        <v>36525</v>
      </c>
      <c r="E64" s="42">
        <v>7</v>
      </c>
      <c r="F64" s="46">
        <v>524993579</v>
      </c>
      <c r="G64" s="47"/>
      <c r="H64" s="47">
        <f t="shared" si="0"/>
        <v>47114808.37179487</v>
      </c>
    </row>
    <row r="65" spans="4:8" s="31" customFormat="1" ht="11.25">
      <c r="D65" s="38">
        <v>36556</v>
      </c>
      <c r="E65" s="42">
        <v>6</v>
      </c>
      <c r="F65" s="46">
        <v>525094579</v>
      </c>
      <c r="G65" s="47"/>
      <c r="H65" s="47">
        <f t="shared" si="0"/>
        <v>40391890.692307696</v>
      </c>
    </row>
    <row r="66" spans="4:8" s="31" customFormat="1" ht="11.25">
      <c r="D66" s="38">
        <v>36585</v>
      </c>
      <c r="E66" s="42">
        <v>5</v>
      </c>
      <c r="F66" s="46">
        <v>525378579</v>
      </c>
      <c r="G66" s="47"/>
      <c r="H66" s="47">
        <f t="shared" si="0"/>
        <v>33678114.038461536</v>
      </c>
    </row>
    <row r="67" spans="4:8" s="31" customFormat="1" ht="11.25">
      <c r="D67" s="38">
        <v>36616</v>
      </c>
      <c r="E67" s="42">
        <v>4</v>
      </c>
      <c r="F67" s="46">
        <v>525720579</v>
      </c>
      <c r="G67" s="47"/>
      <c r="H67" s="47">
        <f t="shared" si="0"/>
        <v>26960029.692307692</v>
      </c>
    </row>
    <row r="68" spans="4:8" s="31" customFormat="1" ht="11.25">
      <c r="D68" s="38">
        <v>36646</v>
      </c>
      <c r="E68" s="42">
        <v>3</v>
      </c>
      <c r="F68" s="32">
        <v>525872572</v>
      </c>
      <c r="G68" s="32">
        <f>+F68*E68/($E$68+$E$69+$E$70)</f>
        <v>262936286</v>
      </c>
      <c r="H68" s="47">
        <f t="shared" si="0"/>
        <v>20225868.153846152</v>
      </c>
    </row>
    <row r="69" spans="4:8" s="31" customFormat="1" ht="11.25">
      <c r="D69" s="38">
        <v>36677</v>
      </c>
      <c r="E69" s="42">
        <v>2</v>
      </c>
      <c r="F69" s="32">
        <v>525934572</v>
      </c>
      <c r="G69" s="32">
        <f>+F69*E69/($E$68+$E$69+$E$70)</f>
        <v>175311524</v>
      </c>
      <c r="H69" s="47">
        <f t="shared" si="0"/>
        <v>13485501.846153846</v>
      </c>
    </row>
    <row r="70" spans="4:8" s="31" customFormat="1" ht="11.25">
      <c r="D70" s="38">
        <v>36707</v>
      </c>
      <c r="E70" s="42">
        <v>1</v>
      </c>
      <c r="F70" s="32">
        <v>525939568</v>
      </c>
      <c r="G70" s="32">
        <f>+F70*E70/($E$68+$E$69+$E$70)</f>
        <v>87656594.66666667</v>
      </c>
      <c r="H70" s="47">
        <f t="shared" si="0"/>
        <v>6742814.974358974</v>
      </c>
    </row>
    <row r="71" spans="4:8" s="31" customFormat="1" ht="12" thickBot="1">
      <c r="D71" s="40"/>
      <c r="E71" s="44">
        <f>SUM(E59:E70)</f>
        <v>78</v>
      </c>
      <c r="F71" s="32"/>
      <c r="G71" s="45">
        <f>SUM(G68:G70)</f>
        <v>525904404.6666667</v>
      </c>
      <c r="H71" s="48">
        <f>SUM(H59:H70)</f>
        <v>524734083.1794873</v>
      </c>
    </row>
    <row r="72" spans="4:8" s="31" customFormat="1" ht="12" thickTop="1">
      <c r="D72" s="40"/>
      <c r="F72" s="39"/>
      <c r="G72" s="39"/>
      <c r="H72" s="39"/>
    </row>
    <row r="73" spans="4:10" s="31" customFormat="1" ht="11.25">
      <c r="D73" s="38">
        <v>36007</v>
      </c>
      <c r="E73" s="42">
        <v>12</v>
      </c>
      <c r="F73" s="32">
        <v>514286572</v>
      </c>
      <c r="G73" s="32"/>
      <c r="H73" s="46">
        <f>+F73*E73/$E$85</f>
        <v>79121011.07692307</v>
      </c>
      <c r="I73" s="32"/>
      <c r="J73" s="32"/>
    </row>
    <row r="74" spans="4:10" s="31" customFormat="1" ht="11.25">
      <c r="D74" s="38">
        <v>36038</v>
      </c>
      <c r="E74" s="42">
        <v>11</v>
      </c>
      <c r="F74" s="32">
        <v>514286572</v>
      </c>
      <c r="G74" s="32"/>
      <c r="H74" s="46">
        <f aca="true" t="shared" si="1" ref="H74:H84">+F74*E74/$E$85</f>
        <v>72527593.48717949</v>
      </c>
      <c r="I74" s="32"/>
      <c r="J74" s="32"/>
    </row>
    <row r="75" spans="4:10" s="31" customFormat="1" ht="11.25">
      <c r="D75" s="38">
        <v>36068</v>
      </c>
      <c r="E75" s="42">
        <v>10</v>
      </c>
      <c r="F75" s="32">
        <v>514286572</v>
      </c>
      <c r="G75" s="32"/>
      <c r="H75" s="46">
        <f t="shared" si="1"/>
        <v>65934175.897435896</v>
      </c>
      <c r="I75" s="32"/>
      <c r="J75" s="32"/>
    </row>
    <row r="76" spans="4:10" s="31" customFormat="1" ht="11.25">
      <c r="D76" s="38">
        <v>36099</v>
      </c>
      <c r="E76" s="42">
        <v>9</v>
      </c>
      <c r="F76" s="32">
        <v>514286572</v>
      </c>
      <c r="G76" s="32"/>
      <c r="H76" s="46">
        <f t="shared" si="1"/>
        <v>59340758.307692304</v>
      </c>
      <c r="I76" s="32"/>
      <c r="J76" s="32"/>
    </row>
    <row r="77" spans="4:10" s="31" customFormat="1" ht="11.25">
      <c r="D77" s="38">
        <v>36129</v>
      </c>
      <c r="E77" s="42">
        <v>8</v>
      </c>
      <c r="F77" s="32">
        <v>514286572</v>
      </c>
      <c r="G77" s="32"/>
      <c r="H77" s="46">
        <f t="shared" si="1"/>
        <v>52747340.71794872</v>
      </c>
      <c r="I77" s="32"/>
      <c r="J77" s="32"/>
    </row>
    <row r="78" spans="4:10" s="31" customFormat="1" ht="11.25">
      <c r="D78" s="38">
        <v>36160</v>
      </c>
      <c r="E78" s="42">
        <v>7</v>
      </c>
      <c r="F78" s="32">
        <v>514391568</v>
      </c>
      <c r="G78" s="32"/>
      <c r="H78" s="46">
        <f t="shared" si="1"/>
        <v>46163345.84615385</v>
      </c>
      <c r="I78" s="32"/>
      <c r="J78" s="32"/>
    </row>
    <row r="79" spans="2:10" ht="13.5">
      <c r="B79" s="5"/>
      <c r="C79" s="5"/>
      <c r="D79" s="38">
        <v>36191</v>
      </c>
      <c r="E79" s="42">
        <v>6</v>
      </c>
      <c r="F79" s="11">
        <v>514391568</v>
      </c>
      <c r="G79" s="11"/>
      <c r="H79" s="46">
        <f t="shared" si="1"/>
        <v>39568582.15384615</v>
      </c>
      <c r="I79" s="11"/>
      <c r="J79" s="17"/>
    </row>
    <row r="80" spans="2:10" ht="13.5">
      <c r="B80" s="5"/>
      <c r="C80" s="5"/>
      <c r="D80" s="38" t="s">
        <v>114</v>
      </c>
      <c r="E80" s="42">
        <v>5</v>
      </c>
      <c r="F80" s="11">
        <v>514391568</v>
      </c>
      <c r="G80" s="11"/>
      <c r="H80" s="46">
        <f t="shared" si="1"/>
        <v>32973818.46153846</v>
      </c>
      <c r="I80" s="11"/>
      <c r="J80" s="17"/>
    </row>
    <row r="81" spans="2:10" ht="13.5">
      <c r="B81" s="5"/>
      <c r="C81" s="5"/>
      <c r="D81" s="38">
        <v>36250</v>
      </c>
      <c r="E81" s="42">
        <v>4</v>
      </c>
      <c r="F81" s="11">
        <v>514525572</v>
      </c>
      <c r="G81" s="11"/>
      <c r="H81" s="46">
        <f t="shared" si="1"/>
        <v>26385926.769230768</v>
      </c>
      <c r="I81" s="11"/>
      <c r="J81" s="17"/>
    </row>
    <row r="82" spans="2:10" ht="13.5">
      <c r="B82" s="5"/>
      <c r="C82" s="5"/>
      <c r="D82" s="38">
        <v>36280</v>
      </c>
      <c r="E82" s="42">
        <v>3</v>
      </c>
      <c r="F82" s="11">
        <v>514525572</v>
      </c>
      <c r="G82" s="11"/>
      <c r="H82" s="46">
        <f t="shared" si="1"/>
        <v>19789445.076923076</v>
      </c>
      <c r="I82" s="11"/>
      <c r="J82" s="17"/>
    </row>
    <row r="83" spans="2:10" ht="13.5">
      <c r="B83" s="5"/>
      <c r="C83" s="5"/>
      <c r="D83" s="38">
        <v>36311</v>
      </c>
      <c r="E83" s="42">
        <v>2</v>
      </c>
      <c r="F83" s="11">
        <v>514525572</v>
      </c>
      <c r="G83" s="11"/>
      <c r="H83" s="46">
        <f t="shared" si="1"/>
        <v>13192963.384615384</v>
      </c>
      <c r="I83" s="11"/>
      <c r="J83" s="17"/>
    </row>
    <row r="84" spans="2:10" ht="13.5">
      <c r="B84" s="5"/>
      <c r="C84" s="5"/>
      <c r="D84" s="38">
        <v>36341</v>
      </c>
      <c r="E84" s="42">
        <v>1</v>
      </c>
      <c r="F84" s="11">
        <v>514525572</v>
      </c>
      <c r="G84" s="11"/>
      <c r="H84" s="46">
        <f t="shared" si="1"/>
        <v>6596481.692307692</v>
      </c>
      <c r="I84" s="11"/>
      <c r="J84" s="17"/>
    </row>
    <row r="85" spans="2:10" ht="14.25" thickBot="1">
      <c r="B85" s="5"/>
      <c r="C85" s="5"/>
      <c r="D85" s="38"/>
      <c r="E85" s="44">
        <f>SUM(E73:E84)</f>
        <v>78</v>
      </c>
      <c r="F85" s="11"/>
      <c r="G85" s="11"/>
      <c r="H85" s="48">
        <f>SUM(H73:H84)</f>
        <v>514341442.8717949</v>
      </c>
      <c r="I85" s="11"/>
      <c r="J85" s="17"/>
    </row>
    <row r="86" spans="2:10" ht="14.25" thickTop="1">
      <c r="B86" s="5"/>
      <c r="C86" s="5"/>
      <c r="D86" s="38"/>
      <c r="E86" s="5"/>
      <c r="F86" s="11"/>
      <c r="G86" s="11"/>
      <c r="H86" s="11"/>
      <c r="I86" s="11"/>
      <c r="J86" s="17"/>
    </row>
    <row r="87" spans="2:10" ht="13.5">
      <c r="B87" s="5"/>
      <c r="C87" s="5"/>
      <c r="D87" s="38"/>
      <c r="E87" s="5"/>
      <c r="F87" s="11"/>
      <c r="G87" s="11"/>
      <c r="H87" s="11"/>
      <c r="I87" s="11"/>
      <c r="J87" s="17"/>
    </row>
    <row r="88" spans="2:10" ht="13.5">
      <c r="B88" s="5"/>
      <c r="C88" s="5"/>
      <c r="D88" s="38"/>
      <c r="E88" s="5"/>
      <c r="F88" s="11"/>
      <c r="G88" s="11"/>
      <c r="H88" s="11"/>
      <c r="I88" s="11"/>
      <c r="J88" s="17"/>
    </row>
    <row r="89" spans="2:10" ht="13.5">
      <c r="B89" s="5"/>
      <c r="C89" s="5"/>
      <c r="D89" s="5"/>
      <c r="E89" s="5"/>
      <c r="F89" s="11"/>
      <c r="G89" s="11"/>
      <c r="H89" s="11"/>
      <c r="I89" s="11"/>
      <c r="J89" s="17"/>
    </row>
    <row r="90" spans="2:10" ht="13.5">
      <c r="B90" s="5"/>
      <c r="C90" s="5"/>
      <c r="D90" s="5"/>
      <c r="E90" s="5"/>
      <c r="F90" s="11"/>
      <c r="G90" s="11"/>
      <c r="H90" s="11"/>
      <c r="I90" s="11"/>
      <c r="J90" s="17"/>
    </row>
    <row r="91" spans="2:10" ht="13.5">
      <c r="B91" s="5"/>
      <c r="C91" s="5"/>
      <c r="D91" s="5"/>
      <c r="E91" s="5"/>
      <c r="F91" s="11"/>
      <c r="G91" s="11"/>
      <c r="H91" s="11"/>
      <c r="I91" s="11"/>
      <c r="J91" s="17"/>
    </row>
    <row r="92" spans="2:10" ht="13.5">
      <c r="B92" s="5"/>
      <c r="C92" s="5"/>
      <c r="D92" s="5"/>
      <c r="E92" s="5"/>
      <c r="F92" s="11"/>
      <c r="G92" s="11"/>
      <c r="H92" s="11"/>
      <c r="I92" s="11"/>
      <c r="J92" s="17"/>
    </row>
    <row r="93" spans="2:10" ht="13.5">
      <c r="B93" s="5"/>
      <c r="C93" s="5"/>
      <c r="D93" s="5"/>
      <c r="E93" s="5"/>
      <c r="F93" s="11"/>
      <c r="G93" s="11"/>
      <c r="H93" s="11"/>
      <c r="I93" s="11"/>
      <c r="J93" s="17"/>
    </row>
    <row r="94" spans="2:10" ht="13.5">
      <c r="B94" s="5"/>
      <c r="C94" s="5"/>
      <c r="D94" s="5"/>
      <c r="E94" s="5"/>
      <c r="F94" s="11"/>
      <c r="G94" s="11"/>
      <c r="H94" s="11"/>
      <c r="I94" s="11"/>
      <c r="J94" s="17"/>
    </row>
    <row r="95" spans="2:10" ht="13.5">
      <c r="B95" s="5"/>
      <c r="C95" s="5"/>
      <c r="D95" s="5"/>
      <c r="E95" s="5"/>
      <c r="F95" s="11"/>
      <c r="G95" s="11"/>
      <c r="H95" s="11"/>
      <c r="I95" s="11"/>
      <c r="J95" s="17"/>
    </row>
    <row r="96" spans="2:10" ht="13.5">
      <c r="B96" s="5"/>
      <c r="C96" s="5"/>
      <c r="D96" s="5"/>
      <c r="E96" s="5"/>
      <c r="F96" s="11"/>
      <c r="G96" s="11"/>
      <c r="H96" s="11"/>
      <c r="I96" s="11"/>
      <c r="J96" s="17"/>
    </row>
    <row r="97" spans="2:10" ht="13.5">
      <c r="B97" s="5"/>
      <c r="C97" s="5"/>
      <c r="D97" s="5"/>
      <c r="E97" s="5"/>
      <c r="F97" s="11"/>
      <c r="G97" s="11"/>
      <c r="H97" s="11"/>
      <c r="I97" s="11"/>
      <c r="J97" s="17"/>
    </row>
    <row r="98" spans="2:10" ht="13.5">
      <c r="B98" s="5"/>
      <c r="C98" s="5"/>
      <c r="D98" s="5"/>
      <c r="E98" s="5"/>
      <c r="F98" s="11"/>
      <c r="G98" s="11"/>
      <c r="H98" s="11"/>
      <c r="I98" s="11"/>
      <c r="J98" s="17"/>
    </row>
    <row r="99" spans="2:10" ht="13.5">
      <c r="B99" s="5"/>
      <c r="C99" s="5"/>
      <c r="D99" s="5"/>
      <c r="E99" s="5"/>
      <c r="F99" s="11"/>
      <c r="G99" s="11"/>
      <c r="H99" s="11"/>
      <c r="I99" s="11"/>
      <c r="J99" s="17"/>
    </row>
    <row r="100" spans="2:10" ht="13.5">
      <c r="B100" s="5"/>
      <c r="C100" s="5"/>
      <c r="D100" s="5"/>
      <c r="E100" s="5"/>
      <c r="F100" s="11"/>
      <c r="G100" s="11"/>
      <c r="H100" s="11"/>
      <c r="I100" s="11"/>
      <c r="J100" s="17"/>
    </row>
    <row r="101" spans="2:10" ht="13.5">
      <c r="B101" s="5"/>
      <c r="C101" s="5"/>
      <c r="D101" s="5"/>
      <c r="E101" s="5"/>
      <c r="F101" s="11"/>
      <c r="G101" s="11"/>
      <c r="H101" s="11"/>
      <c r="I101" s="11"/>
      <c r="J101" s="17"/>
    </row>
    <row r="102" spans="2:10" ht="13.5">
      <c r="B102" s="5"/>
      <c r="C102" s="5"/>
      <c r="D102" s="5"/>
      <c r="E102" s="5"/>
      <c r="F102" s="11"/>
      <c r="G102" s="11"/>
      <c r="H102" s="11"/>
      <c r="I102" s="11"/>
      <c r="J102" s="17"/>
    </row>
    <row r="103" spans="2:10" ht="13.5">
      <c r="B103" s="5"/>
      <c r="C103" s="5"/>
      <c r="D103" s="5"/>
      <c r="E103" s="5"/>
      <c r="F103" s="11"/>
      <c r="G103" s="11"/>
      <c r="H103" s="11"/>
      <c r="I103" s="11"/>
      <c r="J103" s="17"/>
    </row>
    <row r="104" spans="2:10" ht="13.5">
      <c r="B104" s="5"/>
      <c r="C104" s="5"/>
      <c r="D104" s="5"/>
      <c r="E104" s="5"/>
      <c r="F104" s="11"/>
      <c r="G104" s="11"/>
      <c r="H104" s="11"/>
      <c r="I104" s="11"/>
      <c r="J104" s="17"/>
    </row>
    <row r="105" spans="2:10" ht="13.5">
      <c r="B105" s="5"/>
      <c r="C105" s="5"/>
      <c r="D105" s="5"/>
      <c r="E105" s="5"/>
      <c r="F105" s="11"/>
      <c r="G105" s="11"/>
      <c r="H105" s="11"/>
      <c r="I105" s="11"/>
      <c r="J105" s="17"/>
    </row>
    <row r="106" spans="2:9" ht="13.5">
      <c r="B106" s="5"/>
      <c r="C106" s="5"/>
      <c r="D106" s="5"/>
      <c r="E106" s="5"/>
      <c r="F106" s="5"/>
      <c r="G106" s="5"/>
      <c r="H106" s="5"/>
      <c r="I106" s="5"/>
    </row>
    <row r="107" spans="2:9" ht="13.5">
      <c r="B107" s="5"/>
      <c r="C107" s="5"/>
      <c r="D107" s="5"/>
      <c r="E107" s="5"/>
      <c r="F107" s="5"/>
      <c r="G107" s="5"/>
      <c r="H107" s="5"/>
      <c r="I107" s="5"/>
    </row>
    <row r="108" spans="2:9" ht="13.5">
      <c r="B108" s="5"/>
      <c r="C108" s="5"/>
      <c r="D108" s="5"/>
      <c r="E108" s="5"/>
      <c r="F108" s="5"/>
      <c r="G108" s="5"/>
      <c r="H108" s="5"/>
      <c r="I108" s="5"/>
    </row>
    <row r="109" spans="2:9" ht="13.5">
      <c r="B109" s="5"/>
      <c r="C109" s="5"/>
      <c r="D109" s="5"/>
      <c r="E109" s="5"/>
      <c r="F109" s="5"/>
      <c r="G109" s="5"/>
      <c r="H109" s="5"/>
      <c r="I109" s="5"/>
    </row>
    <row r="110" spans="2:9" ht="13.5">
      <c r="B110" s="5"/>
      <c r="C110" s="5"/>
      <c r="D110" s="5"/>
      <c r="E110" s="5"/>
      <c r="F110" s="5"/>
      <c r="G110" s="5"/>
      <c r="H110" s="5"/>
      <c r="I110" s="5"/>
    </row>
    <row r="111" spans="2:9" ht="13.5">
      <c r="B111" s="5"/>
      <c r="C111" s="5"/>
      <c r="D111" s="5"/>
      <c r="E111" s="5"/>
      <c r="F111" s="5"/>
      <c r="G111" s="5"/>
      <c r="H111" s="5"/>
      <c r="I111" s="5"/>
    </row>
    <row r="112" spans="2:9" ht="13.5">
      <c r="B112" s="5"/>
      <c r="C112" s="5"/>
      <c r="D112" s="5"/>
      <c r="E112" s="5"/>
      <c r="F112" s="5"/>
      <c r="G112" s="5"/>
      <c r="H112" s="5"/>
      <c r="I112" s="5"/>
    </row>
    <row r="113" spans="2:9" ht="13.5">
      <c r="B113" s="5"/>
      <c r="C113" s="5"/>
      <c r="D113" s="5"/>
      <c r="E113" s="5"/>
      <c r="F113" s="5"/>
      <c r="G113" s="5"/>
      <c r="H113" s="5"/>
      <c r="I113" s="5"/>
    </row>
    <row r="114" spans="2:9" ht="13.5">
      <c r="B114" s="5"/>
      <c r="C114" s="5"/>
      <c r="D114" s="5"/>
      <c r="E114" s="5"/>
      <c r="F114" s="5"/>
      <c r="G114" s="5"/>
      <c r="H114" s="5"/>
      <c r="I114" s="5"/>
    </row>
    <row r="115" spans="2:9" ht="13.5">
      <c r="B115" s="5"/>
      <c r="C115" s="5"/>
      <c r="D115" s="5"/>
      <c r="E115" s="5"/>
      <c r="F115" s="5"/>
      <c r="G115" s="5"/>
      <c r="H115" s="5"/>
      <c r="I115" s="5"/>
    </row>
    <row r="116" spans="2:9" ht="13.5">
      <c r="B116" s="5"/>
      <c r="C116" s="5"/>
      <c r="D116" s="5"/>
      <c r="E116" s="5"/>
      <c r="F116" s="5"/>
      <c r="G116" s="5"/>
      <c r="H116" s="5"/>
      <c r="I116" s="5"/>
    </row>
    <row r="117" spans="2:9" ht="13.5">
      <c r="B117" s="5"/>
      <c r="C117" s="5"/>
      <c r="D117" s="5"/>
      <c r="E117" s="5"/>
      <c r="F117" s="5"/>
      <c r="G117" s="5"/>
      <c r="H117" s="5"/>
      <c r="I117" s="5"/>
    </row>
    <row r="118" spans="2:9" ht="13.5">
      <c r="B118" s="5"/>
      <c r="C118" s="5"/>
      <c r="D118" s="5"/>
      <c r="E118" s="5"/>
      <c r="F118" s="5"/>
      <c r="G118" s="5"/>
      <c r="H118" s="5"/>
      <c r="I118" s="5"/>
    </row>
    <row r="119" spans="2:9" ht="13.5">
      <c r="B119" s="5"/>
      <c r="C119" s="5"/>
      <c r="D119" s="5"/>
      <c r="E119" s="5"/>
      <c r="F119" s="5"/>
      <c r="G119" s="5"/>
      <c r="H119" s="5"/>
      <c r="I119" s="5"/>
    </row>
    <row r="120" spans="2:9" ht="13.5">
      <c r="B120" s="5"/>
      <c r="C120" s="5"/>
      <c r="D120" s="5"/>
      <c r="E120" s="5"/>
      <c r="F120" s="5"/>
      <c r="G120" s="5"/>
      <c r="H120" s="5"/>
      <c r="I120" s="5"/>
    </row>
    <row r="121" spans="2:9" ht="13.5">
      <c r="B121" s="5"/>
      <c r="C121" s="5"/>
      <c r="D121" s="5"/>
      <c r="E121" s="5"/>
      <c r="F121" s="5"/>
      <c r="G121" s="5"/>
      <c r="H121" s="5"/>
      <c r="I121" s="5"/>
    </row>
    <row r="122" spans="2:9" ht="13.5">
      <c r="B122" s="5"/>
      <c r="C122" s="5"/>
      <c r="D122" s="5"/>
      <c r="E122" s="5"/>
      <c r="F122" s="5"/>
      <c r="G122" s="5"/>
      <c r="H122" s="5"/>
      <c r="I122" s="5"/>
    </row>
    <row r="123" spans="2:9" ht="13.5">
      <c r="B123" s="5"/>
      <c r="C123" s="5"/>
      <c r="D123" s="5"/>
      <c r="E123" s="5"/>
      <c r="F123" s="5"/>
      <c r="G123" s="5"/>
      <c r="H123" s="5"/>
      <c r="I123" s="5"/>
    </row>
    <row r="124" spans="2:9" ht="13.5">
      <c r="B124" s="5"/>
      <c r="C124" s="5"/>
      <c r="D124" s="5"/>
      <c r="E124" s="5"/>
      <c r="F124" s="5"/>
      <c r="G124" s="5"/>
      <c r="H124" s="5"/>
      <c r="I124" s="5"/>
    </row>
    <row r="125" spans="2:9" ht="13.5">
      <c r="B125" s="5"/>
      <c r="D125" s="5"/>
      <c r="E125" s="5"/>
      <c r="F125" s="5"/>
      <c r="G125" s="5"/>
      <c r="H125" s="5"/>
      <c r="I125" s="5"/>
    </row>
  </sheetData>
  <mergeCells count="5">
    <mergeCell ref="F9:G9"/>
    <mergeCell ref="H9:I9"/>
    <mergeCell ref="B4:I4"/>
    <mergeCell ref="B1:I1"/>
    <mergeCell ref="B2:I2"/>
  </mergeCells>
  <printOptions horizontalCentered="1" verticalCentered="1"/>
  <pageMargins left="0.75" right="0" top="1" bottom="1" header="0" footer="0"/>
  <pageSetup fitToHeight="1" fitToWidth="1" orientation="portrait" paperSize="9" scale="93" r:id="rId1"/>
  <headerFooter alignWithMargins="0">
    <oddHeader>&amp;R&amp;"Book Antiqua,Regular"&amp;7&amp;F</oddHeader>
    <oddFooter>&amp;L&amp;"Antique Olive,Regular"&amp;7sk/vg&amp;R&amp;"Antique Olive,Regular"&amp;7&amp;T&amp;D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6"/>
  <sheetViews>
    <sheetView tabSelected="1" workbookViewId="0" topLeftCell="B19">
      <selection activeCell="F33" sqref="F33"/>
    </sheetView>
  </sheetViews>
  <sheetFormatPr defaultColWidth="9.140625" defaultRowHeight="12.75"/>
  <cols>
    <col min="1" max="1" width="9.140625" style="2" customWidth="1"/>
    <col min="2" max="2" width="3.00390625" style="2" customWidth="1"/>
    <col min="3" max="3" width="2.140625" style="2" customWidth="1"/>
    <col min="4" max="4" width="29.7109375" style="2" customWidth="1"/>
    <col min="5" max="5" width="4.421875" style="2" customWidth="1"/>
    <col min="6" max="6" width="13.57421875" style="2" bestFit="1" customWidth="1"/>
    <col min="7" max="7" width="17.7109375" style="2" bestFit="1" customWidth="1"/>
    <col min="8" max="8" width="10.00390625" style="2" bestFit="1" customWidth="1"/>
    <col min="9" max="9" width="15.7109375" style="2" customWidth="1"/>
    <col min="10" max="10" width="9.140625" style="2" customWidth="1"/>
    <col min="11" max="11" width="10.00390625" style="2" bestFit="1" customWidth="1"/>
    <col min="12" max="16384" width="9.140625" style="2" customWidth="1"/>
  </cols>
  <sheetData>
    <row r="1" spans="2:9" ht="13.5">
      <c r="B1" s="5"/>
      <c r="C1" s="5"/>
      <c r="D1" s="5"/>
      <c r="E1" s="5"/>
      <c r="F1" s="11"/>
      <c r="G1" s="11"/>
      <c r="H1" s="11"/>
      <c r="I1" s="11"/>
    </row>
    <row r="2" spans="2:9" ht="15">
      <c r="B2" s="1" t="s">
        <v>82</v>
      </c>
      <c r="C2" s="5"/>
      <c r="D2" s="5"/>
      <c r="E2" s="5"/>
      <c r="F2" s="11"/>
      <c r="G2" s="11"/>
      <c r="H2" s="11"/>
      <c r="I2" s="11"/>
    </row>
    <row r="3" spans="2:9" ht="15">
      <c r="B3" s="1" t="s">
        <v>105</v>
      </c>
      <c r="C3" s="5"/>
      <c r="D3" s="5"/>
      <c r="E3" s="5"/>
      <c r="F3" s="11"/>
      <c r="G3" s="11"/>
      <c r="H3" s="11"/>
      <c r="I3" s="11"/>
    </row>
    <row r="4" spans="2:9" s="31" customFormat="1" ht="13.5">
      <c r="B4" s="30"/>
      <c r="F4" s="16" t="s">
        <v>78</v>
      </c>
      <c r="G4" s="16" t="s">
        <v>48</v>
      </c>
      <c r="H4" s="32"/>
      <c r="I4" s="32"/>
    </row>
    <row r="5" spans="6:9" s="31" customFormat="1" ht="13.5">
      <c r="F5" s="18" t="s">
        <v>77</v>
      </c>
      <c r="G5" s="18" t="s">
        <v>80</v>
      </c>
      <c r="H5" s="32"/>
      <c r="I5" s="32"/>
    </row>
    <row r="6" spans="6:9" s="31" customFormat="1" ht="13.5">
      <c r="F6" s="18" t="s">
        <v>47</v>
      </c>
      <c r="G6" s="18" t="s">
        <v>79</v>
      </c>
      <c r="H6" s="32"/>
      <c r="I6" s="32"/>
    </row>
    <row r="7" spans="6:9" s="31" customFormat="1" ht="13.5">
      <c r="F7" s="29" t="s">
        <v>106</v>
      </c>
      <c r="G7" s="29" t="s">
        <v>95</v>
      </c>
      <c r="H7" s="32"/>
      <c r="I7" s="32"/>
    </row>
    <row r="8" spans="6:9" s="31" customFormat="1" ht="13.5">
      <c r="F8" s="19" t="s">
        <v>9</v>
      </c>
      <c r="G8" s="19" t="s">
        <v>9</v>
      </c>
      <c r="H8" s="32"/>
      <c r="I8" s="32"/>
    </row>
    <row r="9" spans="6:9" ht="13.5">
      <c r="F9" s="17"/>
      <c r="G9" s="17"/>
      <c r="H9" s="17"/>
      <c r="I9" s="17"/>
    </row>
    <row r="10" spans="2:9" ht="13.5">
      <c r="B10" s="4" t="s">
        <v>10</v>
      </c>
      <c r="C10" s="5" t="s">
        <v>49</v>
      </c>
      <c r="D10" s="5"/>
      <c r="E10" s="5"/>
      <c r="F10" s="11">
        <f>137458+27805</f>
        <v>165263</v>
      </c>
      <c r="G10" s="11">
        <v>213295</v>
      </c>
      <c r="H10" s="11"/>
      <c r="I10" s="11"/>
    </row>
    <row r="11" spans="2:9" ht="13.5">
      <c r="B11" s="4" t="s">
        <v>17</v>
      </c>
      <c r="C11" s="5" t="s">
        <v>50</v>
      </c>
      <c r="D11" s="5"/>
      <c r="E11" s="5"/>
      <c r="F11" s="11">
        <v>39865</v>
      </c>
      <c r="G11" s="11">
        <v>56320</v>
      </c>
      <c r="H11" s="11"/>
      <c r="I11" s="11"/>
    </row>
    <row r="12" spans="2:9" ht="13.5">
      <c r="B12" s="4" t="s">
        <v>44</v>
      </c>
      <c r="C12" s="5" t="s">
        <v>86</v>
      </c>
      <c r="D12" s="5"/>
      <c r="E12" s="5"/>
      <c r="F12" s="11">
        <v>559934</v>
      </c>
      <c r="G12" s="11">
        <v>559934</v>
      </c>
      <c r="H12" s="11"/>
      <c r="I12" s="11"/>
    </row>
    <row r="13" spans="2:9" ht="13.5">
      <c r="B13" s="4" t="s">
        <v>51</v>
      </c>
      <c r="C13" s="5" t="s">
        <v>83</v>
      </c>
      <c r="D13" s="5"/>
      <c r="E13" s="5"/>
      <c r="F13" s="11">
        <v>31977</v>
      </c>
      <c r="G13" s="11">
        <v>26365</v>
      </c>
      <c r="H13" s="11"/>
      <c r="I13" s="11"/>
    </row>
    <row r="14" spans="2:9" ht="13.5">
      <c r="B14" s="5"/>
      <c r="C14" s="5"/>
      <c r="D14" s="5"/>
      <c r="E14" s="5"/>
      <c r="F14" s="20">
        <f>SUM(F10:F13)</f>
        <v>797039</v>
      </c>
      <c r="G14" s="20">
        <f>SUM(G10:G13)</f>
        <v>855914</v>
      </c>
      <c r="H14" s="11"/>
      <c r="I14" s="11"/>
    </row>
    <row r="15" spans="2:9" ht="13.5">
      <c r="B15" s="5"/>
      <c r="C15" s="5"/>
      <c r="D15" s="5"/>
      <c r="E15" s="5"/>
      <c r="F15" s="11"/>
      <c r="G15" s="11"/>
      <c r="H15" s="11"/>
      <c r="I15" s="11"/>
    </row>
    <row r="16" spans="2:9" ht="13.5">
      <c r="B16" s="4" t="s">
        <v>56</v>
      </c>
      <c r="C16" s="5" t="s">
        <v>52</v>
      </c>
      <c r="D16" s="5"/>
      <c r="E16" s="5"/>
      <c r="F16" s="11"/>
      <c r="G16" s="11"/>
      <c r="H16" s="11"/>
      <c r="I16" s="11"/>
    </row>
    <row r="17" spans="2:9" ht="13.5">
      <c r="B17" s="5"/>
      <c r="C17" s="5"/>
      <c r="D17" s="5" t="s">
        <v>53</v>
      </c>
      <c r="E17" s="5"/>
      <c r="F17" s="21">
        <v>0</v>
      </c>
      <c r="G17" s="22">
        <v>412</v>
      </c>
      <c r="H17" s="11"/>
      <c r="I17" s="11"/>
    </row>
    <row r="18" spans="2:9" ht="13.5">
      <c r="B18" s="5"/>
      <c r="C18" s="5"/>
      <c r="D18" s="5" t="s">
        <v>54</v>
      </c>
      <c r="E18" s="5"/>
      <c r="F18" s="23">
        <v>46183</v>
      </c>
      <c r="G18" s="24">
        <v>69187</v>
      </c>
      <c r="H18" s="11"/>
      <c r="I18" s="11"/>
    </row>
    <row r="19" spans="2:9" ht="13.5">
      <c r="B19" s="5"/>
      <c r="C19" s="5"/>
      <c r="D19" s="5" t="s">
        <v>93</v>
      </c>
      <c r="E19" s="5"/>
      <c r="F19" s="23">
        <v>135000</v>
      </c>
      <c r="G19" s="24">
        <v>135000</v>
      </c>
      <c r="H19" s="11"/>
      <c r="I19" s="11"/>
    </row>
    <row r="20" spans="2:9" ht="13.5">
      <c r="B20" s="5"/>
      <c r="C20" s="5"/>
      <c r="D20" s="5" t="s">
        <v>55</v>
      </c>
      <c r="E20" s="5"/>
      <c r="F20" s="23">
        <f>956+3547</f>
        <v>4503</v>
      </c>
      <c r="G20" s="24">
        <f>2207+19221</f>
        <v>21428</v>
      </c>
      <c r="H20" s="11"/>
      <c r="I20" s="11"/>
    </row>
    <row r="21" spans="2:9" ht="13.5">
      <c r="B21" s="5"/>
      <c r="C21" s="5"/>
      <c r="D21" s="5" t="s">
        <v>85</v>
      </c>
      <c r="E21" s="5"/>
      <c r="F21" s="23">
        <v>18726</v>
      </c>
      <c r="G21" s="24">
        <v>22163</v>
      </c>
      <c r="H21" s="11"/>
      <c r="I21" s="11"/>
    </row>
    <row r="22" spans="2:9" ht="13.5">
      <c r="B22" s="5"/>
      <c r="C22" s="5"/>
      <c r="D22" s="5" t="s">
        <v>89</v>
      </c>
      <c r="E22" s="5"/>
      <c r="F22" s="23">
        <f>72282+24585</f>
        <v>96867</v>
      </c>
      <c r="G22" s="24">
        <v>208619</v>
      </c>
      <c r="H22" s="11"/>
      <c r="I22" s="11"/>
    </row>
    <row r="23" spans="2:9" ht="13.5">
      <c r="B23" s="5"/>
      <c r="C23" s="5"/>
      <c r="D23" s="5" t="s">
        <v>87</v>
      </c>
      <c r="E23" s="5"/>
      <c r="F23" s="23">
        <f>609490-24585</f>
        <v>584905</v>
      </c>
      <c r="G23" s="24">
        <f>609403-1074</f>
        <v>608329</v>
      </c>
      <c r="H23" s="11"/>
      <c r="I23" s="11"/>
    </row>
    <row r="24" spans="2:9" ht="13.5">
      <c r="B24" s="5"/>
      <c r="C24" s="5"/>
      <c r="D24" s="5"/>
      <c r="E24" s="5"/>
      <c r="F24" s="25">
        <f>SUM(F17:F23)</f>
        <v>886184</v>
      </c>
      <c r="G24" s="26">
        <f>SUM(G17:G23)</f>
        <v>1065138</v>
      </c>
      <c r="H24" s="11"/>
      <c r="I24" s="11"/>
    </row>
    <row r="25" spans="2:9" ht="13.5">
      <c r="B25" s="4" t="s">
        <v>62</v>
      </c>
      <c r="C25" s="5" t="s">
        <v>57</v>
      </c>
      <c r="D25" s="5"/>
      <c r="E25" s="5"/>
      <c r="F25" s="23"/>
      <c r="G25" s="24"/>
      <c r="H25" s="11"/>
      <c r="I25" s="11"/>
    </row>
    <row r="26" spans="2:9" ht="13.5">
      <c r="B26" s="5"/>
      <c r="C26" s="5"/>
      <c r="D26" s="5" t="s">
        <v>58</v>
      </c>
      <c r="E26" s="5"/>
      <c r="F26" s="23">
        <f>19648+153410</f>
        <v>173058</v>
      </c>
      <c r="G26" s="24">
        <f>19398+231722+222+4412</f>
        <v>255754</v>
      </c>
      <c r="H26" s="11"/>
      <c r="I26" s="11"/>
    </row>
    <row r="27" spans="2:9" ht="13.5">
      <c r="B27" s="5"/>
      <c r="C27" s="5"/>
      <c r="D27" s="5" t="s">
        <v>59</v>
      </c>
      <c r="E27" s="5"/>
      <c r="F27" s="23">
        <v>56236</v>
      </c>
      <c r="G27" s="24">
        <v>69912</v>
      </c>
      <c r="H27" s="11"/>
      <c r="I27" s="11"/>
    </row>
    <row r="28" spans="2:9" ht="13.5">
      <c r="B28" s="5"/>
      <c r="C28" s="5"/>
      <c r="D28" s="5" t="s">
        <v>60</v>
      </c>
      <c r="E28" s="5"/>
      <c r="F28" s="23">
        <v>173521</v>
      </c>
      <c r="G28" s="24">
        <f>168092-222-4412</f>
        <v>163458</v>
      </c>
      <c r="H28" s="11"/>
      <c r="I28" s="11"/>
    </row>
    <row r="29" spans="2:9" ht="13.5">
      <c r="B29" s="5"/>
      <c r="C29" s="5"/>
      <c r="D29" s="5" t="s">
        <v>61</v>
      </c>
      <c r="E29" s="5"/>
      <c r="F29" s="23">
        <v>41871</v>
      </c>
      <c r="G29" s="24">
        <v>41870</v>
      </c>
      <c r="H29" s="11"/>
      <c r="I29" s="11"/>
    </row>
    <row r="30" spans="2:9" ht="13.5">
      <c r="B30" s="5"/>
      <c r="C30" s="5"/>
      <c r="D30" s="5" t="s">
        <v>88</v>
      </c>
      <c r="E30" s="5"/>
      <c r="F30" s="23">
        <v>1167</v>
      </c>
      <c r="G30" s="24">
        <v>1175</v>
      </c>
      <c r="H30" s="11"/>
      <c r="I30" s="11"/>
    </row>
    <row r="31" spans="2:9" ht="13.5">
      <c r="B31" s="5"/>
      <c r="C31" s="5"/>
      <c r="D31" s="5"/>
      <c r="E31" s="5"/>
      <c r="F31" s="25">
        <f>SUM(F26:F30)</f>
        <v>445853</v>
      </c>
      <c r="G31" s="26">
        <f>SUM(G26:G30)</f>
        <v>532169</v>
      </c>
      <c r="H31" s="11"/>
      <c r="I31" s="11"/>
    </row>
    <row r="32" spans="2:9" ht="13.5">
      <c r="B32" s="4" t="s">
        <v>64</v>
      </c>
      <c r="C32" s="5" t="s">
        <v>63</v>
      </c>
      <c r="D32" s="5"/>
      <c r="E32" s="5"/>
      <c r="F32" s="11">
        <f>+F24-F31</f>
        <v>440331</v>
      </c>
      <c r="G32" s="11">
        <f>+G24-G31</f>
        <v>532969</v>
      </c>
      <c r="H32" s="11"/>
      <c r="I32" s="11"/>
    </row>
    <row r="33" spans="2:9" ht="14.25" thickBot="1">
      <c r="B33" s="5"/>
      <c r="C33" s="5"/>
      <c r="D33" s="5"/>
      <c r="E33" s="5"/>
      <c r="F33" s="27">
        <f>+F14+F32</f>
        <v>1237370</v>
      </c>
      <c r="G33" s="27">
        <f>+G14+G32</f>
        <v>1388883</v>
      </c>
      <c r="H33" s="11"/>
      <c r="I33" s="11"/>
    </row>
    <row r="34" spans="2:9" ht="14.25" thickTop="1">
      <c r="B34" s="4" t="s">
        <v>70</v>
      </c>
      <c r="C34" s="5" t="s">
        <v>65</v>
      </c>
      <c r="D34" s="5"/>
      <c r="E34" s="5"/>
      <c r="F34" s="11"/>
      <c r="G34" s="11"/>
      <c r="H34" s="11"/>
      <c r="I34" s="11"/>
    </row>
    <row r="35" spans="2:9" ht="13.5">
      <c r="B35" s="5"/>
      <c r="C35" s="5"/>
      <c r="D35" s="5" t="s">
        <v>66</v>
      </c>
      <c r="E35" s="5"/>
      <c r="F35" s="11">
        <v>525940</v>
      </c>
      <c r="G35" s="11">
        <v>514525</v>
      </c>
      <c r="H35" s="11"/>
      <c r="I35" s="11"/>
    </row>
    <row r="36" spans="2:9" ht="13.5">
      <c r="B36" s="5"/>
      <c r="C36" s="5"/>
      <c r="D36" s="5" t="s">
        <v>67</v>
      </c>
      <c r="E36" s="5"/>
      <c r="F36" s="11"/>
      <c r="G36" s="11"/>
      <c r="H36" s="11"/>
      <c r="I36" s="11"/>
    </row>
    <row r="37" spans="2:9" ht="13.5">
      <c r="B37" s="5"/>
      <c r="C37" s="5"/>
      <c r="D37" s="5" t="s">
        <v>68</v>
      </c>
      <c r="E37" s="5"/>
      <c r="F37" s="11">
        <v>1186929</v>
      </c>
      <c r="G37" s="11">
        <v>1185065</v>
      </c>
      <c r="H37" s="11"/>
      <c r="I37" s="11"/>
    </row>
    <row r="38" spans="2:9" ht="13.5">
      <c r="B38" s="5"/>
      <c r="C38" s="5"/>
      <c r="D38" s="5" t="s">
        <v>100</v>
      </c>
      <c r="E38" s="5"/>
      <c r="F38" s="11">
        <v>-498098</v>
      </c>
      <c r="G38" s="11">
        <v>-341588</v>
      </c>
      <c r="H38" s="11"/>
      <c r="I38" s="11"/>
    </row>
    <row r="39" spans="2:9" ht="13.5">
      <c r="B39" s="5"/>
      <c r="C39" s="5"/>
      <c r="D39" s="5" t="s">
        <v>69</v>
      </c>
      <c r="E39" s="5"/>
      <c r="F39" s="11">
        <v>509</v>
      </c>
      <c r="G39" s="11">
        <f>3533</f>
        <v>3533</v>
      </c>
      <c r="H39" s="11"/>
      <c r="I39" s="11"/>
    </row>
    <row r="40" spans="2:9" ht="13.5">
      <c r="B40" s="5"/>
      <c r="C40" s="5"/>
      <c r="D40" s="5"/>
      <c r="E40" s="5"/>
      <c r="F40" s="11"/>
      <c r="G40" s="11"/>
      <c r="H40" s="11"/>
      <c r="I40" s="11"/>
    </row>
    <row r="41" spans="2:9" ht="13.5">
      <c r="B41" s="4" t="s">
        <v>72</v>
      </c>
      <c r="C41" s="5" t="s">
        <v>71</v>
      </c>
      <c r="D41" s="5"/>
      <c r="E41" s="5"/>
      <c r="F41" s="11">
        <v>7437</v>
      </c>
      <c r="G41" s="11">
        <v>10730</v>
      </c>
      <c r="H41" s="5"/>
      <c r="I41" s="5"/>
    </row>
    <row r="42" spans="2:9" ht="13.5">
      <c r="B42" s="4" t="s">
        <v>73</v>
      </c>
      <c r="C42" s="5" t="s">
        <v>101</v>
      </c>
      <c r="D42" s="5"/>
      <c r="E42" s="5"/>
      <c r="F42" s="11">
        <v>5563</v>
      </c>
      <c r="G42" s="11">
        <v>6490</v>
      </c>
      <c r="H42" s="5"/>
      <c r="I42" s="5"/>
    </row>
    <row r="43" spans="2:9" ht="13.5">
      <c r="B43" s="4" t="s">
        <v>74</v>
      </c>
      <c r="C43" s="5" t="s">
        <v>84</v>
      </c>
      <c r="D43" s="5"/>
      <c r="E43" s="5"/>
      <c r="F43" s="11">
        <v>9090</v>
      </c>
      <c r="G43" s="11">
        <v>10128</v>
      </c>
      <c r="H43" s="5"/>
      <c r="I43" s="5"/>
    </row>
    <row r="44" spans="2:9" ht="14.25" thickBot="1">
      <c r="B44" s="5"/>
      <c r="C44" s="5"/>
      <c r="D44" s="5"/>
      <c r="E44" s="5"/>
      <c r="F44" s="27">
        <f>SUM(F35:F43)</f>
        <v>1237370</v>
      </c>
      <c r="G44" s="27">
        <f>SUM(G35:G43)</f>
        <v>1388883</v>
      </c>
      <c r="H44" s="5"/>
      <c r="I44" s="5"/>
    </row>
    <row r="45" spans="2:9" ht="14.25" thickTop="1">
      <c r="B45" s="4" t="s">
        <v>81</v>
      </c>
      <c r="C45" s="5" t="s">
        <v>75</v>
      </c>
      <c r="D45" s="5"/>
      <c r="E45" s="5" t="s">
        <v>46</v>
      </c>
      <c r="F45" s="28">
        <f>(F35+F37+F38+F39)/F35*100</f>
        <v>231.06818268243526</v>
      </c>
      <c r="G45" s="28">
        <f>(G35+G37+G38+G39)/G35*100</f>
        <v>264.6197949565133</v>
      </c>
      <c r="H45" s="5"/>
      <c r="I45" s="5"/>
    </row>
    <row r="46" spans="2:9" ht="13.5">
      <c r="B46" s="5"/>
      <c r="C46" s="5"/>
      <c r="D46" s="5"/>
      <c r="E46" s="5"/>
      <c r="F46" s="11"/>
      <c r="G46" s="11"/>
      <c r="H46" s="5"/>
      <c r="I46" s="5"/>
    </row>
    <row r="47" spans="2:9" ht="13.5">
      <c r="B47" s="5"/>
      <c r="C47" s="5"/>
      <c r="D47" s="5"/>
      <c r="E47" s="5"/>
      <c r="F47" s="11"/>
      <c r="G47" s="11"/>
      <c r="H47" s="5"/>
      <c r="I47" s="5"/>
    </row>
    <row r="48" spans="2:9" ht="13.5">
      <c r="B48" s="5"/>
      <c r="C48" s="5"/>
      <c r="D48" s="5"/>
      <c r="E48" s="5"/>
      <c r="F48" s="5"/>
      <c r="G48" s="5"/>
      <c r="H48" s="5"/>
      <c r="I48" s="5"/>
    </row>
    <row r="49" spans="2:9" ht="13.5">
      <c r="B49" s="5"/>
      <c r="C49" s="5"/>
      <c r="D49" s="5"/>
      <c r="E49" s="5"/>
      <c r="F49" s="5"/>
      <c r="G49" s="5"/>
      <c r="H49" s="5"/>
      <c r="I49" s="5"/>
    </row>
    <row r="50" spans="2:9" ht="13.5">
      <c r="B50" s="5"/>
      <c r="C50" s="5"/>
      <c r="D50" s="5"/>
      <c r="E50" s="5"/>
      <c r="F50" s="5"/>
      <c r="G50" s="5"/>
      <c r="H50" s="5"/>
      <c r="I50" s="5"/>
    </row>
    <row r="51" spans="2:9" ht="13.5">
      <c r="B51" s="5"/>
      <c r="C51" s="5"/>
      <c r="D51" s="5"/>
      <c r="E51" s="5"/>
      <c r="F51" s="5"/>
      <c r="G51" s="5"/>
      <c r="H51" s="5"/>
      <c r="I51" s="5"/>
    </row>
    <row r="52" spans="2:9" ht="13.5">
      <c r="B52" s="5"/>
      <c r="C52" s="5"/>
      <c r="D52" s="5"/>
      <c r="E52" s="5"/>
      <c r="F52" s="5"/>
      <c r="G52" s="5"/>
      <c r="H52" s="5"/>
      <c r="I52" s="5"/>
    </row>
    <row r="53" spans="2:9" ht="13.5">
      <c r="B53" s="5"/>
      <c r="C53" s="5"/>
      <c r="D53" s="5"/>
      <c r="E53" s="5"/>
      <c r="F53" s="5"/>
      <c r="G53" s="5"/>
      <c r="H53" s="5"/>
      <c r="I53" s="5"/>
    </row>
    <row r="54" spans="2:9" ht="13.5">
      <c r="B54" s="5"/>
      <c r="C54" s="5"/>
      <c r="D54" s="5"/>
      <c r="E54" s="5"/>
      <c r="F54" s="5"/>
      <c r="G54" s="5"/>
      <c r="H54" s="5"/>
      <c r="I54" s="5"/>
    </row>
    <row r="55" spans="2:9" ht="13.5">
      <c r="B55" s="5"/>
      <c r="C55" s="5"/>
      <c r="D55" s="5"/>
      <c r="E55" s="5"/>
      <c r="F55" s="5"/>
      <c r="G55" s="5"/>
      <c r="H55" s="5"/>
      <c r="I55" s="5"/>
    </row>
    <row r="56" spans="2:9" ht="13.5">
      <c r="B56" s="5"/>
      <c r="C56" s="5"/>
      <c r="D56" s="5"/>
      <c r="E56" s="5"/>
      <c r="F56" s="5"/>
      <c r="G56" s="5"/>
      <c r="H56" s="5"/>
      <c r="I56" s="5"/>
    </row>
    <row r="57" spans="2:9" ht="13.5">
      <c r="B57" s="5"/>
      <c r="C57" s="5"/>
      <c r="D57" s="5"/>
      <c r="E57" s="5"/>
      <c r="F57" s="5"/>
      <c r="G57" s="5"/>
      <c r="H57" s="5"/>
      <c r="I57" s="5"/>
    </row>
    <row r="58" spans="2:9" ht="13.5">
      <c r="B58" s="5"/>
      <c r="C58" s="5"/>
      <c r="D58" s="5"/>
      <c r="E58" s="5"/>
      <c r="F58" s="5"/>
      <c r="G58" s="5"/>
      <c r="H58" s="5"/>
      <c r="I58" s="5"/>
    </row>
    <row r="59" spans="2:9" ht="13.5">
      <c r="B59" s="5"/>
      <c r="C59" s="5"/>
      <c r="D59" s="5"/>
      <c r="E59" s="5"/>
      <c r="F59" s="5"/>
      <c r="G59" s="5"/>
      <c r="H59" s="5"/>
      <c r="I59" s="5"/>
    </row>
    <row r="60" spans="2:9" ht="13.5">
      <c r="B60" s="5"/>
      <c r="C60" s="5"/>
      <c r="D60" s="5"/>
      <c r="E60" s="5"/>
      <c r="F60" s="5"/>
      <c r="G60" s="5"/>
      <c r="H60" s="5"/>
      <c r="I60" s="5"/>
    </row>
    <row r="61" spans="2:9" ht="13.5">
      <c r="B61" s="5"/>
      <c r="C61" s="5"/>
      <c r="D61" s="5"/>
      <c r="E61" s="5"/>
      <c r="F61" s="5"/>
      <c r="G61" s="5"/>
      <c r="H61" s="5"/>
      <c r="I61" s="5"/>
    </row>
    <row r="62" spans="2:9" ht="13.5">
      <c r="B62" s="5"/>
      <c r="C62" s="5"/>
      <c r="D62" s="5"/>
      <c r="E62" s="5"/>
      <c r="F62" s="5"/>
      <c r="G62" s="5"/>
      <c r="H62" s="5"/>
      <c r="I62" s="5"/>
    </row>
    <row r="63" spans="2:9" ht="13.5">
      <c r="B63" s="5"/>
      <c r="C63" s="5"/>
      <c r="D63" s="5"/>
      <c r="E63" s="5"/>
      <c r="F63" s="5"/>
      <c r="G63" s="5"/>
      <c r="H63" s="5"/>
      <c r="I63" s="5"/>
    </row>
    <row r="64" spans="2:9" ht="13.5">
      <c r="B64" s="5"/>
      <c r="C64" s="5"/>
      <c r="D64" s="5"/>
      <c r="E64" s="5"/>
      <c r="F64" s="5"/>
      <c r="G64" s="5"/>
      <c r="H64" s="5"/>
      <c r="I64" s="5"/>
    </row>
    <row r="65" spans="2:9" ht="13.5">
      <c r="B65" s="5"/>
      <c r="C65" s="5"/>
      <c r="D65" s="5"/>
      <c r="E65" s="5"/>
      <c r="F65" s="5"/>
      <c r="G65" s="5"/>
      <c r="H65" s="5"/>
      <c r="I65" s="5"/>
    </row>
    <row r="66" spans="2:9" ht="13.5">
      <c r="B66" s="5"/>
      <c r="C66" s="5"/>
      <c r="D66" s="5"/>
      <c r="E66" s="5"/>
      <c r="F66" s="5"/>
      <c r="G66" s="5"/>
      <c r="H66" s="5"/>
      <c r="I66" s="5"/>
    </row>
    <row r="67" spans="2:9" ht="13.5">
      <c r="B67" s="5"/>
      <c r="C67" s="5"/>
      <c r="D67" s="5"/>
      <c r="E67" s="5"/>
      <c r="F67" s="5"/>
      <c r="G67" s="5"/>
      <c r="H67" s="5"/>
      <c r="I67" s="5"/>
    </row>
    <row r="68" spans="2:9" ht="13.5">
      <c r="B68" s="5"/>
      <c r="C68" s="5"/>
      <c r="D68" s="5"/>
      <c r="E68" s="5"/>
      <c r="F68" s="5"/>
      <c r="G68" s="5"/>
      <c r="H68" s="5"/>
      <c r="I68" s="5"/>
    </row>
    <row r="69" spans="2:9" ht="13.5">
      <c r="B69" s="5"/>
      <c r="C69" s="5"/>
      <c r="D69" s="5"/>
      <c r="E69" s="5"/>
      <c r="F69" s="5"/>
      <c r="G69" s="5"/>
      <c r="H69" s="5"/>
      <c r="I69" s="5"/>
    </row>
    <row r="70" spans="2:9" ht="13.5">
      <c r="B70" s="5"/>
      <c r="C70" s="5"/>
      <c r="D70" s="5"/>
      <c r="E70" s="5"/>
      <c r="F70" s="5"/>
      <c r="G70" s="5"/>
      <c r="H70" s="5"/>
      <c r="I70" s="5"/>
    </row>
    <row r="71" spans="2:9" ht="13.5">
      <c r="B71" s="5"/>
      <c r="C71" s="5"/>
      <c r="D71" s="5"/>
      <c r="E71" s="5"/>
      <c r="F71" s="5"/>
      <c r="G71" s="5"/>
      <c r="H71" s="5"/>
      <c r="I71" s="5"/>
    </row>
    <row r="72" spans="2:9" ht="13.5">
      <c r="B72" s="5"/>
      <c r="C72" s="5"/>
      <c r="D72" s="5"/>
      <c r="E72" s="5"/>
      <c r="F72" s="5"/>
      <c r="G72" s="5"/>
      <c r="H72" s="5"/>
      <c r="I72" s="5"/>
    </row>
    <row r="73" spans="2:9" ht="13.5">
      <c r="B73" s="5"/>
      <c r="C73" s="5"/>
      <c r="D73" s="5"/>
      <c r="E73" s="5"/>
      <c r="F73" s="5"/>
      <c r="G73" s="5"/>
      <c r="H73" s="5"/>
      <c r="I73" s="5"/>
    </row>
    <row r="74" spans="2:9" ht="13.5">
      <c r="B74" s="5"/>
      <c r="C74" s="5"/>
      <c r="D74" s="5"/>
      <c r="E74" s="5"/>
      <c r="F74" s="5"/>
      <c r="G74" s="5"/>
      <c r="H74" s="5"/>
      <c r="I74" s="5"/>
    </row>
    <row r="75" spans="2:9" ht="13.5">
      <c r="B75" s="5"/>
      <c r="C75" s="5"/>
      <c r="D75" s="5"/>
      <c r="E75" s="5"/>
      <c r="F75" s="5"/>
      <c r="G75" s="5"/>
      <c r="H75" s="5"/>
      <c r="I75" s="5"/>
    </row>
    <row r="76" spans="2:9" ht="13.5">
      <c r="B76" s="5"/>
      <c r="C76" s="5"/>
      <c r="D76" s="5"/>
      <c r="E76" s="5"/>
      <c r="F76" s="5"/>
      <c r="G76" s="5"/>
      <c r="H76" s="5"/>
      <c r="I76" s="5"/>
    </row>
  </sheetData>
  <printOptions horizontalCentered="1" verticalCentered="1"/>
  <pageMargins left="0.75" right="0" top="1" bottom="1" header="0" footer="0"/>
  <pageSetup fitToHeight="1" fitToWidth="1" orientation="portrait" paperSize="9" r:id="rId1"/>
  <headerFooter alignWithMargins="0">
    <oddHeader>&amp;R&amp;"Book Antiqua,Regular"&amp;7&amp;F</oddHeader>
    <oddFooter>&amp;L&amp;"Antique Olive,Regular"&amp;7sk/vg&amp;R&amp;"Antique Olive,Regular"&amp;7&amp;T&amp;D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Ekran</dc:creator>
  <cp:keywords/>
  <dc:description/>
  <cp:lastModifiedBy>Tang Yow Sai</cp:lastModifiedBy>
  <cp:lastPrinted>2000-08-30T10:28:49Z</cp:lastPrinted>
  <dcterms:created xsi:type="dcterms:W3CDTF">1999-11-15T05:44:14Z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